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Licitações\LICITAÇÕES 2025\Terceirização Motorista - Processo 38-2025\"/>
    </mc:Choice>
  </mc:AlternateContent>
  <xr:revisionPtr revIDLastSave="0" documentId="13_ncr:1_{71AFA091-C7AA-4464-8928-EA0AFE0CAD1A}" xr6:coauthVersionLast="47" xr6:coauthVersionMax="47" xr10:uidLastSave="{00000000-0000-0000-0000-000000000000}"/>
  <bookViews>
    <workbookView xWindow="21270" yWindow="780" windowWidth="19545" windowHeight="10035" xr2:uid="{AE079C2B-3C9D-484C-A505-CA1DDCE019FF}"/>
  </bookViews>
  <sheets>
    <sheet name="Motorista" sheetId="2" r:id="rId1"/>
    <sheet name="Planilha1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2" i="2" l="1"/>
  <c r="K116" i="2"/>
  <c r="B105" i="2"/>
  <c r="B103" i="2"/>
  <c r="B102" i="2"/>
  <c r="B101" i="2"/>
  <c r="B100" i="2"/>
  <c r="B99" i="2"/>
  <c r="J90" i="2"/>
  <c r="K79" i="2"/>
  <c r="K78" i="2"/>
  <c r="K77" i="2"/>
  <c r="K76" i="2"/>
  <c r="K75" i="2"/>
  <c r="K74" i="2"/>
  <c r="K73" i="2"/>
  <c r="K72" i="2"/>
  <c r="K71" i="2"/>
  <c r="J60" i="2"/>
  <c r="J49" i="2"/>
  <c r="J47" i="2"/>
  <c r="J45" i="2"/>
  <c r="J46" i="2" s="1"/>
  <c r="K31" i="2"/>
  <c r="K30" i="2"/>
  <c r="J21" i="2"/>
  <c r="J27" i="2" s="1"/>
  <c r="J48" i="2" s="1"/>
  <c r="J15" i="2"/>
  <c r="J16" i="2" s="1"/>
  <c r="K9" i="2"/>
  <c r="K8" i="2" s="1"/>
  <c r="K6" i="2"/>
  <c r="K5" i="2"/>
  <c r="K7" i="2" l="1"/>
  <c r="K10" i="2" s="1"/>
  <c r="K70" i="2"/>
  <c r="K80" i="2" s="1"/>
  <c r="K103" i="2" s="1"/>
  <c r="K34" i="2"/>
  <c r="K40" i="2" s="1"/>
  <c r="J50" i="2"/>
  <c r="K15" i="2" l="1"/>
  <c r="K16" i="2" s="1"/>
  <c r="K38" i="2" s="1"/>
  <c r="K49" i="2"/>
  <c r="K99" i="2"/>
  <c r="K47" i="2"/>
  <c r="K48" i="2" s="1"/>
  <c r="K14" i="2"/>
  <c r="K59" i="2"/>
  <c r="K60" i="2" s="1"/>
  <c r="K65" i="2" s="1"/>
  <c r="K46" i="2"/>
  <c r="K45" i="2"/>
  <c r="K22" i="2" l="1"/>
  <c r="K23" i="2"/>
  <c r="K24" i="2"/>
  <c r="K21" i="2"/>
  <c r="K25" i="2"/>
  <c r="K50" i="2"/>
  <c r="K101" i="2" s="1"/>
  <c r="K26" i="2"/>
  <c r="K20" i="2"/>
  <c r="K19" i="2"/>
  <c r="K27" i="2" s="1"/>
  <c r="K39" i="2" s="1"/>
  <c r="K41" i="2" s="1"/>
  <c r="K100" i="2" l="1"/>
  <c r="K55" i="2"/>
  <c r="J55" i="2" s="1"/>
  <c r="K54" i="2"/>
  <c r="K56" i="2" l="1"/>
  <c r="K64" i="2" s="1"/>
  <c r="K66" i="2" s="1"/>
  <c r="K102" i="2" s="1"/>
  <c r="K104" i="2" s="1"/>
  <c r="J54" i="2"/>
  <c r="J56" i="2" s="1"/>
  <c r="K84" i="2" l="1"/>
  <c r="K85" i="2" l="1"/>
  <c r="K87" i="2" l="1"/>
  <c r="K121" i="2" s="1"/>
  <c r="K124" i="2" s="1"/>
  <c r="K88" i="2"/>
  <c r="K89" i="2" l="1"/>
  <c r="K90" i="2" s="1"/>
  <c r="K123" i="2" l="1"/>
  <c r="K105" i="2"/>
  <c r="K106" i="2" s="1"/>
  <c r="B128" i="2" s="1"/>
</calcChain>
</file>

<file path=xl/sharedStrings.xml><?xml version="1.0" encoding="utf-8"?>
<sst xmlns="http://schemas.openxmlformats.org/spreadsheetml/2006/main" count="199" uniqueCount="136">
  <si>
    <t xml:space="preserve">Tipo de serviço </t>
  </si>
  <si>
    <t>Motorista</t>
  </si>
  <si>
    <t>MÓDULO 1 - COMPOSIÇÃO DA REMUNERAÇÃO</t>
  </si>
  <si>
    <t>COMPOSIÇÃO DA REMUNERAÇÃO</t>
  </si>
  <si>
    <t>%</t>
  </si>
  <si>
    <t>VALOR (R$)</t>
  </si>
  <si>
    <t>A</t>
  </si>
  <si>
    <t>B</t>
  </si>
  <si>
    <t xml:space="preserve">Adicional Periculosidade </t>
  </si>
  <si>
    <t>Percentual do adicional (30%)</t>
  </si>
  <si>
    <t>C</t>
  </si>
  <si>
    <t>Adicional Insalubridade</t>
  </si>
  <si>
    <t>Salário mínimo regional</t>
  </si>
  <si>
    <t>Percentual do adicional (10%, 20% ou 40%)</t>
  </si>
  <si>
    <t>D</t>
  </si>
  <si>
    <t>Adicional Noturno</t>
  </si>
  <si>
    <t>Divisor</t>
  </si>
  <si>
    <t>H. noturnas diárias</t>
  </si>
  <si>
    <t>Dias trab. por mês</t>
  </si>
  <si>
    <t>Percentual do adicional (20%)</t>
  </si>
  <si>
    <t>E</t>
  </si>
  <si>
    <t>Adicional de Hora Noturna Reduzida</t>
  </si>
  <si>
    <t>Conversor decimal (14,28%)</t>
  </si>
  <si>
    <t>F</t>
  </si>
  <si>
    <t>MÓDULO 2 – ENCARGOS E BENEFÍCIOS ANUAIS, MENSAIS E DIÁRIOS</t>
  </si>
  <si>
    <t>Submódulo 2.1 - 13º Salário e Adicional de Férias</t>
  </si>
  <si>
    <r>
      <t>13º salário</t>
    </r>
    <r>
      <rPr>
        <sz val="10"/>
        <color indexed="10"/>
        <rFont val="Arial"/>
        <family val="2"/>
      </rPr>
      <t xml:space="preserve"> </t>
    </r>
  </si>
  <si>
    <t>Adicional de Férias de 1/3</t>
  </si>
  <si>
    <t/>
  </si>
  <si>
    <t>Submódulo 2.2 - GPS, FGTS e Outras Contribuições</t>
  </si>
  <si>
    <t>Contribuição previdenciária</t>
  </si>
  <si>
    <t xml:space="preserve">Salário Educação </t>
  </si>
  <si>
    <t>SAT (Seguro Acidente de Trabalho)</t>
  </si>
  <si>
    <t>CNAE</t>
  </si>
  <si>
    <t>Alíquota do CNAE</t>
  </si>
  <si>
    <t>FAP</t>
  </si>
  <si>
    <t>SESC ou SESI</t>
  </si>
  <si>
    <t xml:space="preserve">SENAI - SENAC 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</si>
  <si>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</si>
  <si>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</si>
  <si>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</si>
  <si>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</si>
  <si>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</si>
  <si>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</si>
  <si>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</si>
  <si>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 xml:space="preserve">Vale-Transporte </t>
  </si>
  <si>
    <t>Dias</t>
  </si>
  <si>
    <t>Quantidade por dia</t>
  </si>
  <si>
    <t>Custo unitário</t>
  </si>
  <si>
    <t>-</t>
  </si>
  <si>
    <t>Valor mensal</t>
  </si>
  <si>
    <t>% de desconto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</si>
  <si>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</si>
  <si>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</si>
  <si>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</si>
  <si>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</si>
  <si>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</si>
  <si>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</si>
  <si>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</si>
  <si>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</si>
  <si>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</si>
  <si>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</si>
  <si>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</si>
  <si>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</si>
  <si>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</si>
  <si>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</si>
  <si>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 xml:space="preserve">Aviso Prévio Trabalhado </t>
  </si>
  <si>
    <t>Incidência dos encargos do submódulo 2.2 sobre Aviso Prévio Trabalhado</t>
  </si>
  <si>
    <t>Contribuição Social sobre a demissão sem justa causa</t>
  </si>
  <si>
    <t>TOTAL DO MÓDULO 3</t>
  </si>
  <si>
    <t>MÓDULO 4 – CUSTO DE REPOSIÇÃO DO PROFISSIONAL AUSENTE</t>
  </si>
  <si>
    <t>Submódulo 4.1 - Cobertura de Férias e Ausências Legais</t>
  </si>
  <si>
    <t>Provisão para reposição do posto durante as férias do titular</t>
  </si>
  <si>
    <t>Custo diário de reposição de profissional ausente por ausências legais, licença paternidade, acidente de trabalho, licença maternidade, etc.</t>
  </si>
  <si>
    <t>TOTAL SUBMÓDULO 4.1</t>
  </si>
  <si>
    <t>Submódulo 4.2 - Intrajornada</t>
  </si>
  <si>
    <t>Indenização por intervalo para repouso ou alimentação não concedido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</si>
  <si>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</si>
  <si>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</si>
  <si>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</si>
  <si>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</si>
  <si>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Ausências Legais</t>
  </si>
  <si>
    <t>4.2</t>
  </si>
  <si>
    <t>Intrajornada</t>
  </si>
  <si>
    <t>TOTAL DO MÓDULO 4</t>
  </si>
  <si>
    <t>MÓDULO 5 – INSUMOS DIVERSOS</t>
  </si>
  <si>
    <t>INSUMOS DIVERSOS</t>
  </si>
  <si>
    <t xml:space="preserve">Total uniformes 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</si>
  <si>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</si>
  <si>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</si>
  <si>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</si>
  <si>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</si>
  <si>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</si>
  <si>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</si>
  <si>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</si>
  <si>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</si>
  <si>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</si>
  <si>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</si>
  <si>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</si>
  <si>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</si>
  <si>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</si>
  <si>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</si>
  <si>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Alíquota ISS % = ISS =</t>
  </si>
  <si>
    <t>c)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</si>
  <si>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</si>
  <si>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</si>
  <si>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</si>
  <si>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</si>
  <si>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</si>
  <si>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</si>
  <si>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</si>
  <si>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</si>
  <si>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</si>
  <si>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</si>
  <si>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</si>
  <si>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R$</t>
  </si>
  <si>
    <t>Serviço 2 (indicar)</t>
  </si>
  <si>
    <t>Serviço 3 (indicar)</t>
  </si>
  <si>
    <t>Serviço ... (indicar)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</si>
  <si>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</si>
  <si>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</si>
  <si>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</si>
  <si>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</si>
  <si>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</si>
  <si>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</si>
  <si>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</si>
  <si>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</si>
  <si>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TOTAL</t>
  </si>
  <si>
    <t>Nota(1):</t>
  </si>
  <si>
    <t>Informar o valor da unidade de medida por tipo de serviço.</t>
  </si>
  <si>
    <t>FATOR K</t>
  </si>
  <si>
    <r>
      <t xml:space="preserve">Salário Base </t>
    </r>
    <r>
      <rPr>
        <b/>
        <u/>
        <sz val="10"/>
        <color rgb="FFFF0000"/>
        <rFont val="Arial"/>
        <family val="2"/>
      </rPr>
      <t>ATENÇÃO! CONSIDERAR CCT SITRO-SINDEPRESTEM-PR 2024/2025</t>
    </r>
  </si>
  <si>
    <t>Auxílio-Refeição/Alimentação - CCT SITRO-SINDEPRESTEM-PR 2024/2025 CL15ª</t>
  </si>
  <si>
    <t>Fundo Assistencial - ADITIVO CCT SINDEPRESTEM-PR 2024/25 CL35ª</t>
  </si>
  <si>
    <t>Outros Benefícios Especificar</t>
  </si>
  <si>
    <t>Especificar - Não exigido pela Câmara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</si>
</sst>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.0000%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u/>
      <sz val="10"/>
      <color rgb="FFFF0000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9" fontId="1" fillId="0" borderId="0" applyFill="0" applyBorder="0" applyAlignment="0" applyProtection="0"/>
    <xf numFmtId="164" fontId="1" fillId="0" borderId="0" applyFill="0" applyBorder="0" applyAlignment="0" applyProtection="0"/>
  </cellStyleXfs>
  <cellXfs count="166">
    <xf numFmtId="0" fontId="0" fillId="0" borderId="0" xfId="0"/>
    <xf numFmtId="0" fontId="1" fillId="0" borderId="0" xfId="1"/>
    <xf numFmtId="0" fontId="3" fillId="0" borderId="4" xfId="1" applyFont="1" applyBorder="1" applyAlignment="1">
      <alignment horizontal="center"/>
    </xf>
    <xf numFmtId="0" fontId="1" fillId="0" borderId="4" xfId="1" applyBorder="1"/>
    <xf numFmtId="2" fontId="1" fillId="4" borderId="4" xfId="1" applyNumberFormat="1" applyFill="1" applyBorder="1" applyProtection="1">
      <protection locked="0"/>
    </xf>
    <xf numFmtId="0" fontId="1" fillId="0" borderId="1" xfId="1" applyBorder="1"/>
    <xf numFmtId="0" fontId="1" fillId="0" borderId="1" xfId="1" applyBorder="1" applyAlignment="1">
      <alignment horizontal="right"/>
    </xf>
    <xf numFmtId="10" fontId="0" fillId="4" borderId="4" xfId="2" applyNumberFormat="1" applyFont="1" applyFill="1" applyBorder="1" applyAlignment="1">
      <alignment horizontal="center"/>
    </xf>
    <xf numFmtId="2" fontId="1" fillId="0" borderId="4" xfId="1" applyNumberFormat="1" applyBorder="1" applyProtection="1">
      <protection locked="0"/>
    </xf>
    <xf numFmtId="0" fontId="1" fillId="4" borderId="6" xfId="1" applyFill="1" applyBorder="1"/>
    <xf numFmtId="0" fontId="1" fillId="0" borderId="7" xfId="1" applyBorder="1"/>
    <xf numFmtId="0" fontId="1" fillId="0" borderId="5" xfId="1" applyBorder="1"/>
    <xf numFmtId="10" fontId="0" fillId="0" borderId="4" xfId="2" applyNumberFormat="1" applyFont="1" applyBorder="1" applyAlignment="1">
      <alignment horizontal="center"/>
    </xf>
    <xf numFmtId="10" fontId="0" fillId="0" borderId="4" xfId="2" applyNumberFormat="1" applyFont="1" applyFill="1" applyBorder="1" applyAlignment="1">
      <alignment horizontal="center"/>
    </xf>
    <xf numFmtId="10" fontId="1" fillId="0" borderId="0" xfId="1" applyNumberFormat="1"/>
    <xf numFmtId="2" fontId="3" fillId="5" borderId="4" xfId="1" applyNumberFormat="1" applyFont="1" applyFill="1" applyBorder="1"/>
    <xf numFmtId="0" fontId="3" fillId="0" borderId="0" xfId="1" applyFont="1" applyAlignment="1">
      <alignment horizontal="center"/>
    </xf>
    <xf numFmtId="2" fontId="3" fillId="0" borderId="0" xfId="1" applyNumberFormat="1" applyFont="1"/>
    <xf numFmtId="0" fontId="3" fillId="5" borderId="4" xfId="1" applyFont="1" applyFill="1" applyBorder="1" applyAlignment="1">
      <alignment horizontal="center"/>
    </xf>
    <xf numFmtId="10" fontId="1" fillId="0" borderId="4" xfId="1" applyNumberFormat="1" applyBorder="1" applyAlignment="1">
      <alignment horizontal="center"/>
    </xf>
    <xf numFmtId="2" fontId="1" fillId="0" borderId="4" xfId="1" applyNumberFormat="1" applyBorder="1"/>
    <xf numFmtId="10" fontId="1" fillId="6" borderId="4" xfId="1" applyNumberFormat="1" applyFill="1" applyBorder="1" applyAlignment="1">
      <alignment horizontal="center"/>
    </xf>
    <xf numFmtId="10" fontId="3" fillId="5" borderId="4" xfId="1" applyNumberFormat="1" applyFont="1" applyFill="1" applyBorder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center"/>
    </xf>
    <xf numFmtId="164" fontId="6" fillId="0" borderId="0" xfId="3" applyFont="1"/>
    <xf numFmtId="0" fontId="3" fillId="0" borderId="1" xfId="1" applyFont="1" applyBorder="1" applyAlignment="1">
      <alignment horizontal="center"/>
    </xf>
    <xf numFmtId="0" fontId="1" fillId="0" borderId="2" xfId="1" applyBorder="1"/>
    <xf numFmtId="0" fontId="1" fillId="4" borderId="4" xfId="1" applyFill="1" applyBorder="1"/>
    <xf numFmtId="9" fontId="1" fillId="4" borderId="4" xfId="1" applyNumberFormat="1" applyFill="1" applyBorder="1"/>
    <xf numFmtId="2" fontId="1" fillId="4" borderId="4" xfId="1" applyNumberFormat="1" applyFill="1" applyBorder="1"/>
    <xf numFmtId="10" fontId="3" fillId="0" borderId="4" xfId="1" applyNumberFormat="1" applyFont="1" applyBorder="1" applyAlignment="1">
      <alignment horizontal="center"/>
    </xf>
    <xf numFmtId="2" fontId="3" fillId="0" borderId="4" xfId="1" applyNumberFormat="1" applyFont="1" applyBorder="1"/>
    <xf numFmtId="0" fontId="1" fillId="0" borderId="4" xfId="1" applyBorder="1" applyAlignment="1">
      <alignment horizontal="center"/>
    </xf>
    <xf numFmtId="2" fontId="1" fillId="0" borderId="4" xfId="1" applyNumberFormat="1" applyBorder="1" applyAlignment="1">
      <alignment horizontal="right"/>
    </xf>
    <xf numFmtId="0" fontId="1" fillId="0" borderId="3" xfId="1" applyBorder="1"/>
    <xf numFmtId="2" fontId="1" fillId="4" borderId="4" xfId="1" applyNumberFormat="1" applyFill="1" applyBorder="1" applyAlignment="1">
      <alignment horizontal="right"/>
    </xf>
    <xf numFmtId="9" fontId="1" fillId="0" borderId="4" xfId="1" applyNumberFormat="1" applyBorder="1" applyAlignment="1">
      <alignment horizontal="center"/>
    </xf>
    <xf numFmtId="165" fontId="1" fillId="0" borderId="4" xfId="1" applyNumberFormat="1" applyBorder="1" applyAlignment="1">
      <alignment horizontal="center"/>
    </xf>
    <xf numFmtId="2" fontId="1" fillId="0" borderId="0" xfId="1" applyNumberFormat="1"/>
    <xf numFmtId="0" fontId="1" fillId="0" borderId="4" xfId="1" applyBorder="1" applyAlignment="1">
      <alignment wrapText="1"/>
    </xf>
    <xf numFmtId="0" fontId="1" fillId="0" borderId="3" xfId="1" applyBorder="1" applyAlignment="1">
      <alignment horizontal="center"/>
    </xf>
    <xf numFmtId="0" fontId="3" fillId="0" borderId="4" xfId="1" applyFont="1" applyBorder="1" applyAlignment="1">
      <alignment horizontal="center" wrapText="1"/>
    </xf>
    <xf numFmtId="0" fontId="1" fillId="0" borderId="4" xfId="1" applyBorder="1" applyAlignment="1">
      <alignment horizontal="center" wrapText="1"/>
    </xf>
    <xf numFmtId="2" fontId="1" fillId="0" borderId="4" xfId="1" applyNumberFormat="1" applyBorder="1" applyAlignment="1">
      <alignment wrapText="1"/>
    </xf>
    <xf numFmtId="10" fontId="1" fillId="4" borderId="4" xfId="1" applyNumberFormat="1" applyFill="1" applyBorder="1"/>
    <xf numFmtId="2" fontId="1" fillId="0" borderId="4" xfId="1" applyNumberFormat="1" applyBorder="1" applyAlignment="1">
      <alignment horizontal="center"/>
    </xf>
    <xf numFmtId="10" fontId="0" fillId="0" borderId="4" xfId="2" applyNumberFormat="1" applyFont="1" applyBorder="1" applyAlignment="1"/>
    <xf numFmtId="0" fontId="1" fillId="0" borderId="0" xfId="1" applyAlignment="1">
      <alignment horizontal="center"/>
    </xf>
    <xf numFmtId="0" fontId="7" fillId="0" borderId="10" xfId="1" applyFont="1" applyBorder="1" applyAlignment="1">
      <alignment horizontal="center"/>
    </xf>
    <xf numFmtId="10" fontId="7" fillId="0" borderId="11" xfId="2" applyNumberFormat="1" applyFont="1" applyBorder="1" applyAlignment="1"/>
    <xf numFmtId="2" fontId="7" fillId="0" borderId="12" xfId="1" applyNumberFormat="1" applyFont="1" applyBorder="1"/>
    <xf numFmtId="0" fontId="7" fillId="0" borderId="13" xfId="1" applyFont="1" applyBorder="1" applyAlignment="1">
      <alignment horizontal="center"/>
    </xf>
    <xf numFmtId="2" fontId="7" fillId="0" borderId="14" xfId="1" applyNumberFormat="1" applyFont="1" applyBorder="1"/>
    <xf numFmtId="2" fontId="7" fillId="0" borderId="14" xfId="1" applyNumberFormat="1" applyFont="1" applyBorder="1" applyAlignment="1">
      <alignment horizontal="left"/>
    </xf>
    <xf numFmtId="0" fontId="7" fillId="0" borderId="0" xfId="1" applyFont="1" applyAlignment="1">
      <alignment horizontal="left"/>
    </xf>
    <xf numFmtId="10" fontId="7" fillId="0" borderId="0" xfId="2" applyNumberFormat="1" applyFont="1" applyBorder="1" applyAlignment="1"/>
    <xf numFmtId="164" fontId="3" fillId="0" borderId="0" xfId="3" applyFont="1"/>
    <xf numFmtId="0" fontId="7" fillId="0" borderId="15" xfId="1" applyFont="1" applyBorder="1" applyAlignment="1">
      <alignment horizontal="center"/>
    </xf>
    <xf numFmtId="2" fontId="7" fillId="0" borderId="17" xfId="1" applyNumberFormat="1" applyFont="1" applyBorder="1" applyAlignment="1">
      <alignment horizontal="left"/>
    </xf>
    <xf numFmtId="0" fontId="3" fillId="0" borderId="20" xfId="1" applyFont="1" applyBorder="1" applyAlignment="1">
      <alignment horizontal="center" wrapText="1"/>
    </xf>
    <xf numFmtId="0" fontId="3" fillId="0" borderId="21" xfId="1" applyFont="1" applyBorder="1" applyAlignment="1">
      <alignment horizontal="center" wrapText="1"/>
    </xf>
    <xf numFmtId="0" fontId="3" fillId="0" borderId="21" xfId="1" applyFont="1" applyBorder="1" applyAlignment="1">
      <alignment horizontal="center"/>
    </xf>
    <xf numFmtId="0" fontId="1" fillId="0" borderId="26" xfId="1" applyBorder="1" applyAlignment="1">
      <alignment horizontal="center"/>
    </xf>
    <xf numFmtId="0" fontId="1" fillId="0" borderId="16" xfId="1" applyBorder="1" applyAlignment="1">
      <alignment horizontal="center"/>
    </xf>
    <xf numFmtId="0" fontId="1" fillId="0" borderId="28" xfId="1" applyBorder="1"/>
    <xf numFmtId="0" fontId="1" fillId="0" borderId="29" xfId="1" applyBorder="1"/>
    <xf numFmtId="2" fontId="1" fillId="0" borderId="30" xfId="1" applyNumberFormat="1" applyBorder="1"/>
    <xf numFmtId="0" fontId="1" fillId="0" borderId="32" xfId="1" applyBorder="1" applyAlignment="1">
      <alignment horizontal="center"/>
    </xf>
    <xf numFmtId="0" fontId="1" fillId="0" borderId="34" xfId="1" applyBorder="1"/>
    <xf numFmtId="2" fontId="1" fillId="0" borderId="31" xfId="1" applyNumberFormat="1" applyBorder="1"/>
    <xf numFmtId="0" fontId="3" fillId="0" borderId="3" xfId="1" applyFont="1" applyBorder="1"/>
    <xf numFmtId="0" fontId="3" fillId="0" borderId="34" xfId="1" applyFont="1" applyBorder="1"/>
    <xf numFmtId="0" fontId="1" fillId="0" borderId="39" xfId="1" applyBorder="1" applyAlignment="1">
      <alignment horizontal="center"/>
    </xf>
    <xf numFmtId="0" fontId="1" fillId="0" borderId="39" xfId="1" applyBorder="1"/>
    <xf numFmtId="0" fontId="1" fillId="0" borderId="40" xfId="1" applyBorder="1"/>
    <xf numFmtId="2" fontId="1" fillId="0" borderId="36" xfId="1" applyNumberFormat="1" applyBorder="1"/>
    <xf numFmtId="2" fontId="3" fillId="0" borderId="42" xfId="1" applyNumberFormat="1" applyFont="1" applyBorder="1"/>
    <xf numFmtId="0" fontId="1" fillId="0" borderId="43" xfId="1" applyBorder="1" applyAlignment="1">
      <alignment horizontal="center"/>
    </xf>
    <xf numFmtId="2" fontId="1" fillId="0" borderId="27" xfId="1" applyNumberFormat="1" applyBorder="1"/>
    <xf numFmtId="2" fontId="1" fillId="0" borderId="33" xfId="1" applyNumberFormat="1" applyBorder="1"/>
    <xf numFmtId="0" fontId="3" fillId="0" borderId="0" xfId="1" applyFont="1"/>
    <xf numFmtId="43" fontId="1" fillId="0" borderId="0" xfId="1" applyNumberFormat="1"/>
    <xf numFmtId="0" fontId="1" fillId="0" borderId="46" xfId="1" applyBorder="1" applyAlignment="1">
      <alignment horizontal="left"/>
    </xf>
    <xf numFmtId="0" fontId="1" fillId="0" borderId="39" xfId="1" applyBorder="1" applyAlignment="1">
      <alignment horizontal="left"/>
    </xf>
    <xf numFmtId="0" fontId="1" fillId="0" borderId="47" xfId="1" applyBorder="1" applyAlignment="1">
      <alignment horizontal="left"/>
    </xf>
    <xf numFmtId="0" fontId="1" fillId="0" borderId="18" xfId="1" applyBorder="1" applyAlignment="1">
      <alignment horizontal="center"/>
    </xf>
    <xf numFmtId="0" fontId="1" fillId="0" borderId="20" xfId="1" applyBorder="1" applyAlignment="1">
      <alignment horizontal="center"/>
    </xf>
    <xf numFmtId="0" fontId="1" fillId="0" borderId="41" xfId="1" applyBorder="1" applyAlignment="1">
      <alignment horizontal="center"/>
    </xf>
    <xf numFmtId="0" fontId="3" fillId="0" borderId="18" xfId="1" applyFont="1" applyBorder="1" applyAlignment="1">
      <alignment horizontal="center"/>
    </xf>
    <xf numFmtId="0" fontId="3" fillId="0" borderId="20" xfId="1" applyFont="1" applyBorder="1" applyAlignment="1">
      <alignment horizontal="center"/>
    </xf>
    <xf numFmtId="0" fontId="3" fillId="0" borderId="41" xfId="1" applyFont="1" applyBorder="1" applyAlignment="1">
      <alignment horizontal="center"/>
    </xf>
    <xf numFmtId="0" fontId="1" fillId="0" borderId="0" xfId="1" applyAlignment="1">
      <alignment horizontal="center"/>
    </xf>
    <xf numFmtId="0" fontId="3" fillId="0" borderId="19" xfId="1" applyFont="1" applyBorder="1" applyAlignment="1">
      <alignment horizontal="center"/>
    </xf>
    <xf numFmtId="0" fontId="3" fillId="0" borderId="44" xfId="1" applyFont="1" applyBorder="1" applyAlignment="1">
      <alignment horizontal="left"/>
    </xf>
    <xf numFmtId="0" fontId="3" fillId="0" borderId="20" xfId="1" applyFont="1" applyBorder="1" applyAlignment="1">
      <alignment horizontal="left"/>
    </xf>
    <xf numFmtId="0" fontId="3" fillId="0" borderId="19" xfId="1" applyFont="1" applyBorder="1" applyAlignment="1">
      <alignment horizontal="left"/>
    </xf>
    <xf numFmtId="0" fontId="1" fillId="0" borderId="22" xfId="1" applyBorder="1" applyAlignment="1">
      <alignment horizontal="left"/>
    </xf>
    <xf numFmtId="0" fontId="1" fillId="0" borderId="28" xfId="1" applyBorder="1" applyAlignment="1">
      <alignment horizontal="left"/>
    </xf>
    <xf numFmtId="0" fontId="1" fillId="0" borderId="45" xfId="1" applyBorder="1" applyAlignment="1">
      <alignment horizontal="left"/>
    </xf>
    <xf numFmtId="0" fontId="1" fillId="0" borderId="1" xfId="1" applyBorder="1" applyAlignment="1">
      <alignment horizontal="left"/>
    </xf>
    <xf numFmtId="0" fontId="1" fillId="0" borderId="3" xfId="1" applyBorder="1" applyAlignment="1">
      <alignment horizontal="left"/>
    </xf>
    <xf numFmtId="0" fontId="1" fillId="0" borderId="2" xfId="1" applyBorder="1" applyAlignment="1">
      <alignment horizontal="left"/>
    </xf>
    <xf numFmtId="0" fontId="3" fillId="0" borderId="9" xfId="1" applyFont="1" applyBorder="1" applyAlignment="1">
      <alignment horizontal="center"/>
    </xf>
    <xf numFmtId="0" fontId="3" fillId="0" borderId="31" xfId="1" applyFont="1" applyBorder="1" applyAlignment="1">
      <alignment horizontal="center"/>
    </xf>
    <xf numFmtId="0" fontId="1" fillId="0" borderId="32" xfId="1" applyBorder="1" applyAlignment="1">
      <alignment horizontal="center"/>
    </xf>
    <xf numFmtId="0" fontId="1" fillId="0" borderId="33" xfId="1" applyBorder="1" applyAlignment="1">
      <alignment horizontal="center"/>
    </xf>
    <xf numFmtId="0" fontId="3" fillId="0" borderId="35" xfId="1" applyFont="1" applyBorder="1" applyAlignment="1">
      <alignment horizontal="center"/>
    </xf>
    <xf numFmtId="0" fontId="3" fillId="0" borderId="36" xfId="1" applyFont="1" applyBorder="1" applyAlignment="1">
      <alignment horizontal="center"/>
    </xf>
    <xf numFmtId="0" fontId="1" fillId="0" borderId="37" xfId="1" applyBorder="1" applyAlignment="1">
      <alignment horizontal="center"/>
    </xf>
    <xf numFmtId="0" fontId="1" fillId="0" borderId="38" xfId="1" applyBorder="1" applyAlignment="1">
      <alignment horizontal="center"/>
    </xf>
    <xf numFmtId="0" fontId="1" fillId="0" borderId="1" xfId="1" applyBorder="1" applyAlignment="1">
      <alignment horizontal="center"/>
    </xf>
    <xf numFmtId="0" fontId="1" fillId="0" borderId="31" xfId="1" applyBorder="1" applyAlignment="1">
      <alignment horizontal="center"/>
    </xf>
    <xf numFmtId="0" fontId="1" fillId="0" borderId="26" xfId="1" applyBorder="1" applyAlignment="1">
      <alignment horizontal="left"/>
    </xf>
    <xf numFmtId="0" fontId="1" fillId="0" borderId="27" xfId="1" applyBorder="1" applyAlignment="1">
      <alignment horizontal="left"/>
    </xf>
    <xf numFmtId="0" fontId="1" fillId="0" borderId="22" xfId="1" applyBorder="1" applyAlignment="1">
      <alignment horizontal="center"/>
    </xf>
    <xf numFmtId="0" fontId="1" fillId="0" borderId="23" xfId="1" applyBorder="1" applyAlignment="1">
      <alignment horizontal="center"/>
    </xf>
    <xf numFmtId="0" fontId="1" fillId="0" borderId="24" xfId="1" applyBorder="1" applyAlignment="1">
      <alignment horizontal="left"/>
    </xf>
    <xf numFmtId="0" fontId="1" fillId="0" borderId="25" xfId="1" applyBorder="1" applyAlignment="1">
      <alignment horizontal="left"/>
    </xf>
    <xf numFmtId="0" fontId="1" fillId="0" borderId="26" xfId="1" applyBorder="1" applyAlignment="1">
      <alignment horizontal="center"/>
    </xf>
    <xf numFmtId="0" fontId="1" fillId="0" borderId="27" xfId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18" xfId="1" applyFont="1" applyBorder="1" applyAlignment="1">
      <alignment horizontal="center" wrapText="1"/>
    </xf>
    <xf numFmtId="0" fontId="3" fillId="0" borderId="19" xfId="1" applyFont="1" applyBorder="1" applyAlignment="1">
      <alignment horizontal="center" wrapText="1"/>
    </xf>
    <xf numFmtId="0" fontId="7" fillId="0" borderId="11" xfId="1" applyFont="1" applyBorder="1" applyAlignment="1">
      <alignment horizontal="right"/>
    </xf>
    <xf numFmtId="0" fontId="7" fillId="0" borderId="0" xfId="1" applyFont="1" applyAlignment="1">
      <alignment horizontal="right"/>
    </xf>
    <xf numFmtId="0" fontId="7" fillId="0" borderId="16" xfId="1" applyFont="1" applyBorder="1" applyAlignment="1">
      <alignment horizontal="right"/>
    </xf>
    <xf numFmtId="0" fontId="3" fillId="8" borderId="1" xfId="1" applyFont="1" applyFill="1" applyBorder="1" applyAlignment="1">
      <alignment horizontal="center"/>
    </xf>
    <xf numFmtId="0" fontId="3" fillId="8" borderId="3" xfId="1" applyFont="1" applyFill="1" applyBorder="1" applyAlignment="1">
      <alignment horizontal="center"/>
    </xf>
    <xf numFmtId="0" fontId="3" fillId="8" borderId="2" xfId="1" applyFont="1" applyFill="1" applyBorder="1" applyAlignment="1">
      <alignment horizontal="center"/>
    </xf>
    <xf numFmtId="0" fontId="3" fillId="0" borderId="4" xfId="1" applyFont="1" applyBorder="1" applyAlignment="1">
      <alignment horizontal="left"/>
    </xf>
    <xf numFmtId="0" fontId="1" fillId="0" borderId="4" xfId="1" applyBorder="1" applyAlignment="1">
      <alignment horizontal="left"/>
    </xf>
    <xf numFmtId="0" fontId="3" fillId="7" borderId="9" xfId="1" applyFont="1" applyFill="1" applyBorder="1" applyAlignment="1">
      <alignment horizontal="center"/>
    </xf>
    <xf numFmtId="0" fontId="3" fillId="7" borderId="3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2" xfId="1" applyBorder="1" applyAlignment="1">
      <alignment horizontal="center"/>
    </xf>
    <xf numFmtId="2" fontId="1" fillId="4" borderId="1" xfId="1" applyNumberFormat="1" applyFill="1" applyBorder="1" applyAlignment="1">
      <alignment horizontal="center"/>
    </xf>
    <xf numFmtId="2" fontId="1" fillId="4" borderId="2" xfId="1" applyNumberFormat="1" applyFill="1" applyBorder="1" applyAlignment="1">
      <alignment horizontal="center"/>
    </xf>
    <xf numFmtId="0" fontId="1" fillId="0" borderId="1" xfId="1" applyBorder="1" applyAlignment="1">
      <alignment horizontal="center" wrapText="1"/>
    </xf>
    <xf numFmtId="0" fontId="1" fillId="0" borderId="3" xfId="1" applyBorder="1" applyAlignment="1">
      <alignment horizontal="center" wrapText="1"/>
    </xf>
    <xf numFmtId="0" fontId="1" fillId="0" borderId="2" xfId="1" applyBorder="1" applyAlignment="1">
      <alignment horizontal="center" wrapText="1"/>
    </xf>
    <xf numFmtId="0" fontId="3" fillId="0" borderId="4" xfId="1" applyFont="1" applyBorder="1"/>
    <xf numFmtId="0" fontId="3" fillId="7" borderId="1" xfId="1" applyFont="1" applyFill="1" applyBorder="1" applyAlignment="1">
      <alignment horizontal="center"/>
    </xf>
    <xf numFmtId="0" fontId="1" fillId="0" borderId="1" xfId="1" applyBorder="1" applyAlignment="1">
      <alignment horizontal="right"/>
    </xf>
    <xf numFmtId="0" fontId="1" fillId="0" borderId="2" xfId="1" applyBorder="1" applyAlignment="1">
      <alignment horizontal="right"/>
    </xf>
    <xf numFmtId="9" fontId="1" fillId="4" borderId="1" xfId="1" applyNumberFormat="1" applyFill="1" applyBorder="1" applyAlignment="1">
      <alignment horizontal="right"/>
    </xf>
    <xf numFmtId="0" fontId="1" fillId="4" borderId="2" xfId="1" applyFill="1" applyBorder="1" applyAlignment="1">
      <alignment horizontal="right"/>
    </xf>
    <xf numFmtId="0" fontId="3" fillId="7" borderId="4" xfId="1" applyFont="1" applyFill="1" applyBorder="1" applyAlignment="1">
      <alignment horizontal="center"/>
    </xf>
    <xf numFmtId="0" fontId="3" fillId="7" borderId="8" xfId="1" applyFont="1" applyFill="1" applyBorder="1" applyAlignment="1">
      <alignment horizontal="center"/>
    </xf>
    <xf numFmtId="0" fontId="3" fillId="7" borderId="0" xfId="1" applyFont="1" applyFill="1" applyAlignment="1">
      <alignment horizontal="center"/>
    </xf>
    <xf numFmtId="0" fontId="3" fillId="5" borderId="4" xfId="1" applyFont="1" applyFill="1" applyBorder="1" applyAlignment="1">
      <alignment horizontal="center"/>
    </xf>
    <xf numFmtId="0" fontId="1" fillId="0" borderId="5" xfId="1" applyBorder="1" applyAlignment="1">
      <alignment horizontal="left"/>
    </xf>
    <xf numFmtId="0" fontId="1" fillId="0" borderId="6" xfId="1" applyBorder="1" applyAlignment="1">
      <alignment horizontal="left"/>
    </xf>
    <xf numFmtId="0" fontId="3" fillId="3" borderId="4" xfId="1" applyFont="1" applyFill="1" applyBorder="1" applyAlignment="1">
      <alignment horizontal="center"/>
    </xf>
    <xf numFmtId="0" fontId="3" fillId="3" borderId="4" xfId="1" quotePrefix="1" applyFont="1" applyFill="1" applyBorder="1" applyAlignment="1">
      <alignment horizontal="center"/>
    </xf>
    <xf numFmtId="0" fontId="1" fillId="0" borderId="4" xfId="1" applyBorder="1" applyAlignment="1">
      <alignment horizontal="right"/>
    </xf>
    <xf numFmtId="0" fontId="1" fillId="0" borderId="3" xfId="1" applyBorder="1" applyAlignment="1">
      <alignment horizontal="right"/>
    </xf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</cellXfs>
  <cellStyles count="4">
    <cellStyle name="Moeda 2" xfId="3" xr:uid="{55EA0E36-2F52-465F-9EA8-4FBDD689E5A4}"/>
    <cellStyle name="Normal" xfId="0" builtinId="0"/>
    <cellStyle name="Normal 2" xfId="1" xr:uid="{36EB87B0-0AC8-4C57-8D51-0EBA92E5E532}"/>
    <cellStyle name="Porcentagem 2" xfId="2" xr:uid="{6797D755-38E2-4168-ACB6-B9F370AD47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77BA0-CA87-47D1-8A00-F4103ACE43AC}">
  <sheetPr>
    <pageSetUpPr fitToPage="1"/>
  </sheetPr>
  <dimension ref="A1:N133"/>
  <sheetViews>
    <sheetView tabSelected="1" topLeftCell="B1" zoomScaleNormal="100" zoomScalePageLayoutView="75" workbookViewId="0">
      <selection activeCell="C8" sqref="C8:I8"/>
    </sheetView>
  </sheetViews>
  <sheetFormatPr defaultColWidth="9.140625" defaultRowHeight="12.75" x14ac:dyDescent="0.2"/>
  <cols>
    <col min="1" max="1" width="3.42578125" style="1" customWidth="1"/>
    <col min="2" max="2" width="56.85546875" style="1" bestFit="1" customWidth="1"/>
    <col min="3" max="3" width="6.7109375" style="1" bestFit="1" customWidth="1"/>
    <col min="4" max="4" width="6.140625" style="1" bestFit="1" customWidth="1"/>
    <col min="5" max="5" width="16.85546875" style="1" bestFit="1" customWidth="1"/>
    <col min="6" max="6" width="16.28515625" style="1" bestFit="1" customWidth="1"/>
    <col min="7" max="7" width="20.5703125" style="1" bestFit="1" customWidth="1"/>
    <col min="8" max="8" width="5.28515625" style="1" bestFit="1" customWidth="1"/>
    <col min="9" max="9" width="26.28515625" style="1" bestFit="1" customWidth="1"/>
    <col min="10" max="10" width="9.28515625" style="1" bestFit="1" customWidth="1"/>
    <col min="11" max="11" width="13.85546875" style="1" bestFit="1" customWidth="1"/>
    <col min="12" max="12" width="6.5703125" style="1" bestFit="1" customWidth="1"/>
    <col min="13" max="13" width="33.140625" style="1" customWidth="1"/>
    <col min="14" max="14" width="15.85546875" style="1" customWidth="1"/>
    <col min="15" max="15" width="9.5703125" style="1" bestFit="1" customWidth="1"/>
    <col min="16" max="16384" width="9.140625" style="1"/>
  </cols>
  <sheetData>
    <row r="1" spans="1:13" ht="20.25" x14ac:dyDescent="0.3">
      <c r="A1" s="163" t="s">
        <v>0</v>
      </c>
      <c r="B1" s="164"/>
      <c r="C1" s="163" t="s">
        <v>1</v>
      </c>
      <c r="D1" s="165"/>
      <c r="E1" s="165"/>
      <c r="F1" s="165"/>
      <c r="G1" s="165"/>
      <c r="H1" s="165"/>
      <c r="I1" s="165"/>
      <c r="J1" s="165"/>
      <c r="K1" s="164"/>
    </row>
    <row r="2" spans="1:13" x14ac:dyDescent="0.2">
      <c r="A2" s="159" t="s">
        <v>2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</row>
    <row r="3" spans="1:13" x14ac:dyDescent="0.2">
      <c r="A3" s="2">
        <v>1</v>
      </c>
      <c r="B3" s="139" t="s">
        <v>3</v>
      </c>
      <c r="C3" s="139"/>
      <c r="D3" s="139"/>
      <c r="E3" s="139"/>
      <c r="F3" s="139"/>
      <c r="G3" s="139"/>
      <c r="H3" s="139"/>
      <c r="I3" s="139"/>
      <c r="J3" s="2" t="s">
        <v>4</v>
      </c>
      <c r="K3" s="2" t="s">
        <v>5</v>
      </c>
    </row>
    <row r="4" spans="1:13" x14ac:dyDescent="0.2">
      <c r="A4" s="2" t="s">
        <v>6</v>
      </c>
      <c r="B4" s="133" t="s">
        <v>131</v>
      </c>
      <c r="C4" s="157"/>
      <c r="D4" s="157"/>
      <c r="E4" s="157"/>
      <c r="F4" s="157"/>
      <c r="G4" s="157"/>
      <c r="H4" s="157"/>
      <c r="I4" s="157"/>
      <c r="J4" s="3"/>
      <c r="K4" s="4"/>
    </row>
    <row r="5" spans="1:13" ht="15" x14ac:dyDescent="0.25">
      <c r="A5" s="2" t="s">
        <v>7</v>
      </c>
      <c r="B5" s="5" t="s">
        <v>8</v>
      </c>
      <c r="C5" s="149" t="s">
        <v>9</v>
      </c>
      <c r="D5" s="162"/>
      <c r="E5" s="162"/>
      <c r="F5" s="162"/>
      <c r="G5" s="162"/>
      <c r="H5" s="162"/>
      <c r="I5" s="150"/>
      <c r="J5" s="7"/>
      <c r="K5" s="8">
        <f>ROUND(K4*J5,2)</f>
        <v>0</v>
      </c>
    </row>
    <row r="6" spans="1:13" ht="15" x14ac:dyDescent="0.25">
      <c r="A6" s="2" t="s">
        <v>10</v>
      </c>
      <c r="B6" s="5" t="s">
        <v>11</v>
      </c>
      <c r="C6" s="161" t="s">
        <v>12</v>
      </c>
      <c r="D6" s="161"/>
      <c r="E6" s="161"/>
      <c r="F6" s="9"/>
      <c r="G6" s="149" t="s">
        <v>13</v>
      </c>
      <c r="H6" s="162"/>
      <c r="I6" s="150"/>
      <c r="J6" s="7"/>
      <c r="K6" s="8">
        <f>ROUND(F6*J6,2)</f>
        <v>0</v>
      </c>
    </row>
    <row r="7" spans="1:13" ht="15" x14ac:dyDescent="0.25">
      <c r="A7" s="2" t="s">
        <v>14</v>
      </c>
      <c r="B7" s="3" t="s">
        <v>15</v>
      </c>
      <c r="C7" s="10" t="s">
        <v>16</v>
      </c>
      <c r="D7" s="10">
        <v>200</v>
      </c>
      <c r="E7" s="10" t="s">
        <v>17</v>
      </c>
      <c r="F7" s="10">
        <v>0</v>
      </c>
      <c r="G7" s="1" t="s">
        <v>18</v>
      </c>
      <c r="H7" s="11">
        <v>0</v>
      </c>
      <c r="I7" s="6" t="s">
        <v>19</v>
      </c>
      <c r="J7" s="12">
        <v>0.2</v>
      </c>
      <c r="K7" s="8">
        <f>ROUND((K4+K9)/D7*F7*H7*J7,2)</f>
        <v>0</v>
      </c>
    </row>
    <row r="8" spans="1:13" ht="15" x14ac:dyDescent="0.25">
      <c r="A8" s="2" t="s">
        <v>20</v>
      </c>
      <c r="B8" s="5" t="s">
        <v>21</v>
      </c>
      <c r="C8" s="162" t="s">
        <v>22</v>
      </c>
      <c r="D8" s="162"/>
      <c r="E8" s="162"/>
      <c r="F8" s="162"/>
      <c r="G8" s="162"/>
      <c r="H8" s="162"/>
      <c r="I8" s="150"/>
      <c r="J8" s="13">
        <v>0.14280000000000001</v>
      </c>
      <c r="K8" s="8">
        <f>ROUND(((K4+K9)/D7*F7*H7*J7)*J8,2)</f>
        <v>0</v>
      </c>
      <c r="M8" s="14"/>
    </row>
    <row r="9" spans="1:13" ht="15" x14ac:dyDescent="0.25">
      <c r="A9" s="2" t="s">
        <v>23</v>
      </c>
      <c r="B9" s="3"/>
      <c r="C9" s="149"/>
      <c r="D9" s="150"/>
      <c r="E9" s="3"/>
      <c r="F9" s="149"/>
      <c r="G9" s="150"/>
      <c r="H9" s="100"/>
      <c r="I9" s="102"/>
      <c r="J9" s="13"/>
      <c r="K9" s="8">
        <f>E9/220*H9</f>
        <v>0</v>
      </c>
    </row>
    <row r="10" spans="1:13" x14ac:dyDescent="0.2">
      <c r="A10" s="159"/>
      <c r="B10" s="159"/>
      <c r="C10" s="159"/>
      <c r="D10" s="159"/>
      <c r="E10" s="159"/>
      <c r="F10" s="159"/>
      <c r="G10" s="159"/>
      <c r="H10" s="159"/>
      <c r="I10" s="159"/>
      <c r="J10" s="159"/>
      <c r="K10" s="15">
        <f>ROUND(SUM(K4:K9),2)</f>
        <v>0</v>
      </c>
    </row>
    <row r="11" spans="1:13" x14ac:dyDescent="0.2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7"/>
    </row>
    <row r="12" spans="1:13" x14ac:dyDescent="0.2">
      <c r="A12" s="159" t="s">
        <v>24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</row>
    <row r="13" spans="1:13" x14ac:dyDescent="0.2">
      <c r="A13" s="156" t="s">
        <v>25</v>
      </c>
      <c r="B13" s="156"/>
      <c r="C13" s="156"/>
      <c r="D13" s="156"/>
      <c r="E13" s="156"/>
      <c r="F13" s="156"/>
      <c r="G13" s="156"/>
      <c r="H13" s="156"/>
      <c r="I13" s="156"/>
      <c r="J13" s="18" t="s">
        <v>4</v>
      </c>
      <c r="K13" s="18" t="s">
        <v>5</v>
      </c>
    </row>
    <row r="14" spans="1:13" x14ac:dyDescent="0.2">
      <c r="A14" s="2" t="s">
        <v>6</v>
      </c>
      <c r="B14" s="133" t="s">
        <v>26</v>
      </c>
      <c r="C14" s="133"/>
      <c r="D14" s="133"/>
      <c r="E14" s="133"/>
      <c r="F14" s="133"/>
      <c r="G14" s="133"/>
      <c r="H14" s="133"/>
      <c r="I14" s="133"/>
      <c r="J14" s="19">
        <v>8.3299999999999999E-2</v>
      </c>
      <c r="K14" s="20">
        <f>ROUND($K$10*J14,2)</f>
        <v>0</v>
      </c>
    </row>
    <row r="15" spans="1:13" x14ac:dyDescent="0.2">
      <c r="A15" s="2" t="s">
        <v>7</v>
      </c>
      <c r="B15" s="133" t="s">
        <v>27</v>
      </c>
      <c r="C15" s="133"/>
      <c r="D15" s="133"/>
      <c r="E15" s="133"/>
      <c r="F15" s="133"/>
      <c r="G15" s="133"/>
      <c r="H15" s="133"/>
      <c r="I15" s="133"/>
      <c r="J15" s="21">
        <f>J14/3</f>
        <v>2.7766666666666665E-2</v>
      </c>
      <c r="K15" s="20">
        <f>ROUND(J15*K10,2)</f>
        <v>0</v>
      </c>
    </row>
    <row r="16" spans="1:13" x14ac:dyDescent="0.2">
      <c r="A16" s="160" t="s">
        <v>28</v>
      </c>
      <c r="B16" s="159"/>
      <c r="C16" s="159"/>
      <c r="D16" s="159"/>
      <c r="E16" s="159"/>
      <c r="F16" s="159"/>
      <c r="G16" s="159"/>
      <c r="H16" s="159"/>
      <c r="I16" s="159"/>
      <c r="J16" s="22">
        <f>TRUNC(SUM(J14:J15),4)</f>
        <v>0.111</v>
      </c>
      <c r="K16" s="15">
        <f>ROUND(SUM(K14:K15),2)</f>
        <v>0</v>
      </c>
    </row>
    <row r="17" spans="1:14" x14ac:dyDescent="0.2">
      <c r="A17" s="154"/>
      <c r="B17" s="155"/>
      <c r="C17" s="155"/>
      <c r="D17" s="155"/>
      <c r="E17" s="155"/>
      <c r="F17" s="155"/>
      <c r="G17" s="155"/>
      <c r="H17" s="155"/>
      <c r="I17" s="155"/>
      <c r="J17" s="155"/>
      <c r="K17" s="155"/>
    </row>
    <row r="18" spans="1:14" x14ac:dyDescent="0.2">
      <c r="A18" s="156" t="s">
        <v>29</v>
      </c>
      <c r="B18" s="156"/>
      <c r="C18" s="156"/>
      <c r="D18" s="156"/>
      <c r="E18" s="156"/>
      <c r="F18" s="156"/>
      <c r="G18" s="156"/>
      <c r="H18" s="156"/>
      <c r="I18" s="156"/>
      <c r="J18" s="18" t="s">
        <v>4</v>
      </c>
      <c r="K18" s="18" t="s">
        <v>5</v>
      </c>
      <c r="M18" s="23"/>
      <c r="N18" s="24"/>
    </row>
    <row r="19" spans="1:14" x14ac:dyDescent="0.2">
      <c r="A19" s="2" t="s">
        <v>6</v>
      </c>
      <c r="B19" s="133" t="s">
        <v>30</v>
      </c>
      <c r="C19" s="133"/>
      <c r="D19" s="133"/>
      <c r="E19" s="133"/>
      <c r="F19" s="133"/>
      <c r="G19" s="133"/>
      <c r="H19" s="133"/>
      <c r="I19" s="133"/>
      <c r="J19" s="19">
        <v>0.2</v>
      </c>
      <c r="K19" s="20">
        <f>ROUND(J19*($K$10+$K$14+$K$15),2)</f>
        <v>0</v>
      </c>
      <c r="M19" s="25"/>
      <c r="N19" s="24"/>
    </row>
    <row r="20" spans="1:14" x14ac:dyDescent="0.2">
      <c r="A20" s="2" t="s">
        <v>7</v>
      </c>
      <c r="B20" s="157" t="s">
        <v>31</v>
      </c>
      <c r="C20" s="157"/>
      <c r="D20" s="133"/>
      <c r="E20" s="133"/>
      <c r="F20" s="133"/>
      <c r="G20" s="133"/>
      <c r="H20" s="133"/>
      <c r="I20" s="133"/>
      <c r="J20" s="19">
        <v>2.5000000000000001E-2</v>
      </c>
      <c r="K20" s="20">
        <f>ROUND(J20*($K$10+$K$14+$K$15),2)</f>
        <v>0</v>
      </c>
      <c r="M20" s="23"/>
    </row>
    <row r="21" spans="1:14" x14ac:dyDescent="0.2">
      <c r="A21" s="26" t="s">
        <v>10</v>
      </c>
      <c r="B21" s="5" t="s">
        <v>32</v>
      </c>
      <c r="C21" s="27"/>
      <c r="D21" s="27" t="s">
        <v>33</v>
      </c>
      <c r="E21" s="28"/>
      <c r="F21" s="3" t="s">
        <v>34</v>
      </c>
      <c r="G21" s="29"/>
      <c r="H21" s="3" t="s">
        <v>35</v>
      </c>
      <c r="I21" s="30"/>
      <c r="J21" s="19">
        <f>I21*G21</f>
        <v>0</v>
      </c>
      <c r="K21" s="20">
        <f t="shared" ref="K21:K26" si="0">ROUND(J21*($K$10+$K$14+$K$15),2)</f>
        <v>0</v>
      </c>
      <c r="M21" s="23"/>
    </row>
    <row r="22" spans="1:14" x14ac:dyDescent="0.2">
      <c r="A22" s="2" t="s">
        <v>14</v>
      </c>
      <c r="B22" s="158" t="s">
        <v>36</v>
      </c>
      <c r="C22" s="158"/>
      <c r="D22" s="133"/>
      <c r="E22" s="133"/>
      <c r="F22" s="133"/>
      <c r="G22" s="133"/>
      <c r="H22" s="133"/>
      <c r="I22" s="133"/>
      <c r="J22" s="19">
        <v>1.4999999999999999E-2</v>
      </c>
      <c r="K22" s="20">
        <f t="shared" si="0"/>
        <v>0</v>
      </c>
      <c r="M22" s="25"/>
    </row>
    <row r="23" spans="1:14" x14ac:dyDescent="0.2">
      <c r="A23" s="2" t="s">
        <v>20</v>
      </c>
      <c r="B23" s="133" t="s">
        <v>37</v>
      </c>
      <c r="C23" s="133"/>
      <c r="D23" s="133"/>
      <c r="E23" s="133"/>
      <c r="F23" s="133"/>
      <c r="G23" s="133"/>
      <c r="H23" s="133"/>
      <c r="I23" s="133"/>
      <c r="J23" s="19">
        <v>0.01</v>
      </c>
      <c r="K23" s="20">
        <f t="shared" si="0"/>
        <v>0</v>
      </c>
      <c r="M23" s="25"/>
    </row>
    <row r="24" spans="1:14" x14ac:dyDescent="0.2">
      <c r="A24" s="2" t="s">
        <v>23</v>
      </c>
      <c r="B24" s="133" t="s">
        <v>38</v>
      </c>
      <c r="C24" s="133"/>
      <c r="D24" s="133"/>
      <c r="E24" s="133"/>
      <c r="F24" s="133"/>
      <c r="G24" s="133"/>
      <c r="H24" s="133"/>
      <c r="I24" s="133"/>
      <c r="J24" s="19">
        <v>6.0000000000000001E-3</v>
      </c>
      <c r="K24" s="20">
        <f t="shared" si="0"/>
        <v>0</v>
      </c>
      <c r="M24" s="25"/>
    </row>
    <row r="25" spans="1:14" x14ac:dyDescent="0.2">
      <c r="A25" s="2" t="s">
        <v>39</v>
      </c>
      <c r="B25" s="133" t="s">
        <v>40</v>
      </c>
      <c r="C25" s="133"/>
      <c r="D25" s="133"/>
      <c r="E25" s="133"/>
      <c r="F25" s="133"/>
      <c r="G25" s="133"/>
      <c r="H25" s="133"/>
      <c r="I25" s="133"/>
      <c r="J25" s="19">
        <v>2E-3</v>
      </c>
      <c r="K25" s="20">
        <f t="shared" si="0"/>
        <v>0</v>
      </c>
      <c r="M25" s="25"/>
    </row>
    <row r="26" spans="1:14" x14ac:dyDescent="0.2">
      <c r="A26" s="2" t="s">
        <v>41</v>
      </c>
      <c r="B26" s="133" t="s">
        <v>42</v>
      </c>
      <c r="C26" s="133"/>
      <c r="D26" s="133"/>
      <c r="E26" s="133"/>
      <c r="F26" s="133"/>
      <c r="G26" s="133"/>
      <c r="H26" s="133"/>
      <c r="I26" s="133"/>
      <c r="J26" s="19">
        <v>0.08</v>
      </c>
      <c r="K26" s="20">
        <f t="shared" si="0"/>
        <v>0</v>
      </c>
      <c r="M26" s="25"/>
    </row>
    <row r="27" spans="1:14" x14ac:dyDescent="0.2">
      <c r="A27" s="139" t="s">
        <v>43</v>
      </c>
      <c r="B27" s="139"/>
      <c r="C27" s="139"/>
      <c r="D27" s="139"/>
      <c r="E27" s="139"/>
      <c r="F27" s="139"/>
      <c r="G27" s="139"/>
      <c r="H27" s="139"/>
      <c r="I27" s="139"/>
      <c r="J27" s="31">
        <f>SUM(J19:J26)</f>
        <v>0.33800000000000002</v>
      </c>
      <c r="K27" s="32">
        <f>ROUND(SUM(K19:K26),2)</f>
        <v>0</v>
      </c>
      <c r="M27" s="25"/>
    </row>
    <row r="28" spans="1:14" x14ac:dyDescent="0.2">
      <c r="A28" s="153"/>
      <c r="B28" s="153"/>
      <c r="C28" s="153"/>
      <c r="D28" s="153"/>
      <c r="E28" s="153"/>
      <c r="F28" s="153"/>
      <c r="G28" s="153"/>
      <c r="H28" s="153"/>
      <c r="I28" s="153"/>
      <c r="J28" s="153"/>
      <c r="K28" s="148"/>
      <c r="M28" s="25"/>
    </row>
    <row r="29" spans="1:14" x14ac:dyDescent="0.2">
      <c r="A29" s="139" t="s">
        <v>44</v>
      </c>
      <c r="B29" s="139"/>
      <c r="C29" s="139"/>
      <c r="D29" s="139"/>
      <c r="E29" s="139"/>
      <c r="F29" s="139"/>
      <c r="G29" s="139"/>
      <c r="H29" s="139"/>
      <c r="I29" s="139"/>
      <c r="J29" s="31"/>
      <c r="K29" s="2" t="s">
        <v>5</v>
      </c>
      <c r="M29" s="25"/>
    </row>
    <row r="30" spans="1:14" x14ac:dyDescent="0.2">
      <c r="A30" s="2" t="s">
        <v>6</v>
      </c>
      <c r="B30" s="3" t="s">
        <v>45</v>
      </c>
      <c r="C30" s="3" t="s">
        <v>46</v>
      </c>
      <c r="D30" s="3">
        <v>22</v>
      </c>
      <c r="E30" s="3" t="s">
        <v>47</v>
      </c>
      <c r="F30" s="28"/>
      <c r="G30" s="3" t="s">
        <v>48</v>
      </c>
      <c r="H30" s="28"/>
      <c r="I30" s="3"/>
      <c r="J30" s="33" t="s">
        <v>49</v>
      </c>
      <c r="K30" s="34">
        <f>ROUND((D30*F30*H30)-(K4*0.06),2)</f>
        <v>0</v>
      </c>
      <c r="M30" s="25"/>
    </row>
    <row r="31" spans="1:14" x14ac:dyDescent="0.2">
      <c r="A31" s="2" t="s">
        <v>7</v>
      </c>
      <c r="B31" s="5" t="s">
        <v>132</v>
      </c>
      <c r="C31" s="149" t="s">
        <v>50</v>
      </c>
      <c r="D31" s="150"/>
      <c r="E31" s="28"/>
      <c r="F31" s="35" t="s">
        <v>51</v>
      </c>
      <c r="G31" s="151"/>
      <c r="H31" s="152"/>
      <c r="I31" s="3"/>
      <c r="J31" s="33" t="s">
        <v>49</v>
      </c>
      <c r="K31" s="34">
        <f>ROUND(E31*(100%-G31),2)</f>
        <v>0</v>
      </c>
    </row>
    <row r="32" spans="1:14" x14ac:dyDescent="0.2">
      <c r="A32" s="2" t="s">
        <v>10</v>
      </c>
      <c r="B32" s="100" t="s">
        <v>134</v>
      </c>
      <c r="C32" s="101"/>
      <c r="D32" s="101"/>
      <c r="E32" s="101"/>
      <c r="F32" s="101"/>
      <c r="G32" s="101"/>
      <c r="H32" s="101"/>
      <c r="I32" s="102"/>
      <c r="J32" s="33" t="s">
        <v>49</v>
      </c>
      <c r="K32" s="36"/>
    </row>
    <row r="33" spans="1:11" x14ac:dyDescent="0.2">
      <c r="A33" s="2" t="s">
        <v>41</v>
      </c>
      <c r="B33" s="100" t="s">
        <v>133</v>
      </c>
      <c r="C33" s="101"/>
      <c r="D33" s="101"/>
      <c r="E33" s="101"/>
      <c r="F33" s="101"/>
      <c r="G33" s="101"/>
      <c r="H33" s="101"/>
      <c r="I33" s="102"/>
      <c r="J33" s="37">
        <v>0.01</v>
      </c>
      <c r="K33" s="36"/>
    </row>
    <row r="34" spans="1:11" x14ac:dyDescent="0.2">
      <c r="A34" s="139" t="s">
        <v>52</v>
      </c>
      <c r="B34" s="139"/>
      <c r="C34" s="139"/>
      <c r="D34" s="139"/>
      <c r="E34" s="139"/>
      <c r="F34" s="139"/>
      <c r="G34" s="139"/>
      <c r="H34" s="139"/>
      <c r="I34" s="139"/>
      <c r="J34" s="139"/>
      <c r="K34" s="32">
        <f>ROUND(SUM(K30:K33),2)</f>
        <v>0</v>
      </c>
    </row>
    <row r="35" spans="1:11" x14ac:dyDescent="0.2">
      <c r="A35" s="148"/>
      <c r="B35" s="135"/>
      <c r="C35" s="135"/>
      <c r="D35" s="135"/>
      <c r="E35" s="135"/>
      <c r="F35" s="135"/>
      <c r="G35" s="135"/>
      <c r="H35" s="135"/>
      <c r="I35" s="135"/>
      <c r="J35" s="135"/>
      <c r="K35" s="135"/>
    </row>
    <row r="36" spans="1:11" x14ac:dyDescent="0.2">
      <c r="A36" s="129" t="s">
        <v>53</v>
      </c>
      <c r="B36" s="130"/>
      <c r="C36" s="130"/>
      <c r="D36" s="130"/>
      <c r="E36" s="130"/>
      <c r="F36" s="130"/>
      <c r="G36" s="130"/>
      <c r="H36" s="130"/>
      <c r="I36" s="130"/>
      <c r="J36" s="130"/>
      <c r="K36" s="131"/>
    </row>
    <row r="37" spans="1:11" x14ac:dyDescent="0.2">
      <c r="A37" s="139" t="s">
        <v>54</v>
      </c>
      <c r="B37" s="139"/>
      <c r="C37" s="139"/>
      <c r="D37" s="139"/>
      <c r="E37" s="139"/>
      <c r="F37" s="139"/>
      <c r="G37" s="139"/>
      <c r="H37" s="139"/>
      <c r="I37" s="139"/>
      <c r="J37" s="139"/>
      <c r="K37" s="2" t="s">
        <v>5</v>
      </c>
    </row>
    <row r="38" spans="1:11" x14ac:dyDescent="0.2">
      <c r="A38" s="2" t="s">
        <v>55</v>
      </c>
      <c r="B38" s="133" t="s">
        <v>56</v>
      </c>
      <c r="C38" s="133"/>
      <c r="D38" s="133"/>
      <c r="E38" s="133"/>
      <c r="F38" s="133"/>
      <c r="G38" s="133"/>
      <c r="H38" s="133"/>
      <c r="I38" s="133"/>
      <c r="J38" s="133"/>
      <c r="K38" s="20">
        <f>K16</f>
        <v>0</v>
      </c>
    </row>
    <row r="39" spans="1:11" x14ac:dyDescent="0.2">
      <c r="A39" s="2" t="s">
        <v>57</v>
      </c>
      <c r="B39" s="133" t="s">
        <v>58</v>
      </c>
      <c r="C39" s="133"/>
      <c r="D39" s="133"/>
      <c r="E39" s="133"/>
      <c r="F39" s="133"/>
      <c r="G39" s="133"/>
      <c r="H39" s="133"/>
      <c r="I39" s="133"/>
      <c r="J39" s="133"/>
      <c r="K39" s="20">
        <f>K27</f>
        <v>0</v>
      </c>
    </row>
    <row r="40" spans="1:11" x14ac:dyDescent="0.2">
      <c r="A40" s="2" t="s">
        <v>59</v>
      </c>
      <c r="B40" s="133" t="s">
        <v>60</v>
      </c>
      <c r="C40" s="133"/>
      <c r="D40" s="133"/>
      <c r="E40" s="133"/>
      <c r="F40" s="133"/>
      <c r="G40" s="133"/>
      <c r="H40" s="133"/>
      <c r="I40" s="133"/>
      <c r="J40" s="133"/>
      <c r="K40" s="20">
        <f>K34</f>
        <v>0</v>
      </c>
    </row>
    <row r="41" spans="1:11" x14ac:dyDescent="0.2">
      <c r="A41" s="139" t="s">
        <v>61</v>
      </c>
      <c r="B41" s="139"/>
      <c r="C41" s="139"/>
      <c r="D41" s="139"/>
      <c r="E41" s="139"/>
      <c r="F41" s="139"/>
      <c r="G41" s="139"/>
      <c r="H41" s="139"/>
      <c r="I41" s="139"/>
      <c r="J41" s="139"/>
      <c r="K41" s="32">
        <f>ROUND(SUM(K38:K40),2)</f>
        <v>0</v>
      </c>
    </row>
    <row r="42" spans="1:11" x14ac:dyDescent="0.2">
      <c r="A42" s="134"/>
      <c r="B42" s="135"/>
      <c r="C42" s="135"/>
      <c r="D42" s="135"/>
      <c r="E42" s="135"/>
      <c r="F42" s="135"/>
      <c r="G42" s="135"/>
      <c r="H42" s="135"/>
      <c r="I42" s="135"/>
      <c r="J42" s="135"/>
      <c r="K42" s="135"/>
    </row>
    <row r="43" spans="1:11" x14ac:dyDescent="0.2">
      <c r="A43" s="136" t="s">
        <v>62</v>
      </c>
      <c r="B43" s="137"/>
      <c r="C43" s="137"/>
      <c r="D43" s="137"/>
      <c r="E43" s="137"/>
      <c r="F43" s="137"/>
      <c r="G43" s="137"/>
      <c r="H43" s="137"/>
      <c r="I43" s="137"/>
      <c r="J43" s="137"/>
      <c r="K43" s="138"/>
    </row>
    <row r="44" spans="1:11" x14ac:dyDescent="0.2">
      <c r="A44" s="2">
        <v>3</v>
      </c>
      <c r="B44" s="139" t="s">
        <v>63</v>
      </c>
      <c r="C44" s="139"/>
      <c r="D44" s="139"/>
      <c r="E44" s="139"/>
      <c r="F44" s="139"/>
      <c r="G44" s="139"/>
      <c r="H44" s="139"/>
      <c r="I44" s="139"/>
      <c r="J44" s="2" t="s">
        <v>4</v>
      </c>
      <c r="K44" s="2" t="s">
        <v>5</v>
      </c>
    </row>
    <row r="45" spans="1:11" x14ac:dyDescent="0.2">
      <c r="A45" s="2" t="s">
        <v>6</v>
      </c>
      <c r="B45" s="133" t="s">
        <v>64</v>
      </c>
      <c r="C45" s="133"/>
      <c r="D45" s="133"/>
      <c r="E45" s="133"/>
      <c r="F45" s="133"/>
      <c r="G45" s="133"/>
      <c r="H45" s="133"/>
      <c r="I45" s="133"/>
      <c r="J45" s="19">
        <f>100%/12</f>
        <v>8.3333333333333329E-2</v>
      </c>
      <c r="K45" s="20">
        <f>ROUND($K$10*J45,2)</f>
        <v>0</v>
      </c>
    </row>
    <row r="46" spans="1:11" x14ac:dyDescent="0.2">
      <c r="A46" s="2" t="s">
        <v>7</v>
      </c>
      <c r="B46" s="133" t="s">
        <v>65</v>
      </c>
      <c r="C46" s="133"/>
      <c r="D46" s="133"/>
      <c r="E46" s="133"/>
      <c r="F46" s="133"/>
      <c r="G46" s="133"/>
      <c r="H46" s="133"/>
      <c r="I46" s="133"/>
      <c r="J46" s="38">
        <f>0.08*J45</f>
        <v>6.6666666666666662E-3</v>
      </c>
      <c r="K46" s="20">
        <f>ROUND(J46*K10,2)</f>
        <v>0</v>
      </c>
    </row>
    <row r="47" spans="1:11" x14ac:dyDescent="0.2">
      <c r="A47" s="2" t="s">
        <v>10</v>
      </c>
      <c r="B47" s="133" t="s">
        <v>66</v>
      </c>
      <c r="C47" s="133"/>
      <c r="D47" s="133"/>
      <c r="E47" s="133"/>
      <c r="F47" s="133"/>
      <c r="G47" s="133"/>
      <c r="H47" s="133"/>
      <c r="I47" s="133"/>
      <c r="J47" s="19">
        <f>(100/30*7/12)%</f>
        <v>1.9444444444444445E-2</v>
      </c>
      <c r="K47" s="20">
        <f>ROUND($K$10*J47,2)</f>
        <v>0</v>
      </c>
    </row>
    <row r="48" spans="1:11" x14ac:dyDescent="0.2">
      <c r="A48" s="2" t="s">
        <v>14</v>
      </c>
      <c r="B48" s="133" t="s">
        <v>67</v>
      </c>
      <c r="C48" s="133"/>
      <c r="D48" s="133"/>
      <c r="E48" s="133"/>
      <c r="F48" s="133"/>
      <c r="G48" s="133"/>
      <c r="H48" s="133"/>
      <c r="I48" s="133"/>
      <c r="J48" s="21">
        <f>J27*J47</f>
        <v>6.5722222222222224E-3</v>
      </c>
      <c r="K48" s="20">
        <f>ROUND(K47*J27,2)</f>
        <v>0</v>
      </c>
    </row>
    <row r="49" spans="1:12" x14ac:dyDescent="0.2">
      <c r="A49" s="2" t="s">
        <v>20</v>
      </c>
      <c r="B49" s="133" t="s">
        <v>68</v>
      </c>
      <c r="C49" s="133"/>
      <c r="D49" s="133"/>
      <c r="E49" s="133"/>
      <c r="F49" s="133"/>
      <c r="G49" s="133"/>
      <c r="H49" s="133"/>
      <c r="I49" s="133"/>
      <c r="J49" s="19">
        <f>1*0.08*0.4%</f>
        <v>3.2000000000000003E-4</v>
      </c>
      <c r="K49" s="20">
        <f>ROUND($K$10*J49,2)</f>
        <v>0</v>
      </c>
    </row>
    <row r="50" spans="1:12" x14ac:dyDescent="0.2">
      <c r="A50" s="139" t="s">
        <v>69</v>
      </c>
      <c r="B50" s="139"/>
      <c r="C50" s="139"/>
      <c r="D50" s="139"/>
      <c r="E50" s="139"/>
      <c r="F50" s="139"/>
      <c r="G50" s="139"/>
      <c r="H50" s="139"/>
      <c r="I50" s="139"/>
      <c r="J50" s="31">
        <f>ROUND(SUM(J45:J49),4)</f>
        <v>0.1163</v>
      </c>
      <c r="K50" s="32">
        <f>ROUND(SUM(K45:K49),2)</f>
        <v>0</v>
      </c>
    </row>
    <row r="51" spans="1:12" x14ac:dyDescent="0.2">
      <c r="A51" s="121"/>
      <c r="B51" s="122"/>
      <c r="C51" s="122"/>
      <c r="D51" s="122"/>
      <c r="E51" s="122"/>
      <c r="F51" s="122"/>
      <c r="G51" s="122"/>
      <c r="H51" s="122"/>
      <c r="I51" s="122"/>
      <c r="J51" s="122"/>
      <c r="K51" s="122"/>
      <c r="L51" s="39"/>
    </row>
    <row r="52" spans="1:12" x14ac:dyDescent="0.2">
      <c r="A52" s="136" t="s">
        <v>70</v>
      </c>
      <c r="B52" s="137"/>
      <c r="C52" s="137"/>
      <c r="D52" s="137"/>
      <c r="E52" s="137"/>
      <c r="F52" s="137"/>
      <c r="G52" s="137"/>
      <c r="H52" s="137"/>
      <c r="I52" s="137"/>
      <c r="J52" s="137"/>
      <c r="K52" s="138"/>
    </row>
    <row r="53" spans="1:12" x14ac:dyDescent="0.2">
      <c r="A53" s="139" t="s">
        <v>71</v>
      </c>
      <c r="B53" s="139"/>
      <c r="C53" s="139"/>
      <c r="D53" s="139"/>
      <c r="E53" s="139"/>
      <c r="F53" s="139"/>
      <c r="G53" s="139"/>
      <c r="H53" s="139"/>
      <c r="I53" s="139"/>
      <c r="J53" s="2" t="s">
        <v>4</v>
      </c>
      <c r="K53" s="2" t="s">
        <v>5</v>
      </c>
    </row>
    <row r="54" spans="1:12" x14ac:dyDescent="0.2">
      <c r="A54" s="2" t="s">
        <v>6</v>
      </c>
      <c r="B54" s="100" t="s">
        <v>72</v>
      </c>
      <c r="C54" s="101"/>
      <c r="D54" s="101"/>
      <c r="E54" s="101"/>
      <c r="F54" s="101"/>
      <c r="G54" s="101"/>
      <c r="H54" s="101"/>
      <c r="I54" s="102"/>
      <c r="J54" s="19" t="e">
        <f>ROUND(K54*1/K10,4)</f>
        <v>#DIV/0!</v>
      </c>
      <c r="K54" s="20">
        <f>ROUND((K10+K41+K70)/12,2)</f>
        <v>0</v>
      </c>
    </row>
    <row r="55" spans="1:12" x14ac:dyDescent="0.2">
      <c r="A55" s="2" t="s">
        <v>7</v>
      </c>
      <c r="B55" s="133" t="s">
        <v>73</v>
      </c>
      <c r="C55" s="133"/>
      <c r="D55" s="133"/>
      <c r="E55" s="133"/>
      <c r="F55" s="133"/>
      <c r="G55" s="133"/>
      <c r="H55" s="133"/>
      <c r="I55" s="133"/>
      <c r="J55" s="19" t="e">
        <f>ROUND(K55*1/K10,4)</f>
        <v>#DIV/0!</v>
      </c>
      <c r="K55" s="20">
        <f>ROUND((K10+K41+K70)/12/22,2)</f>
        <v>0</v>
      </c>
    </row>
    <row r="56" spans="1:12" x14ac:dyDescent="0.2">
      <c r="A56" s="121" t="s">
        <v>74</v>
      </c>
      <c r="B56" s="122"/>
      <c r="C56" s="122"/>
      <c r="D56" s="122"/>
      <c r="E56" s="122"/>
      <c r="F56" s="122"/>
      <c r="G56" s="122"/>
      <c r="H56" s="122"/>
      <c r="I56" s="123"/>
      <c r="J56" s="31" t="e">
        <f>TRUNC(SUM(J54:J55),4)</f>
        <v>#DIV/0!</v>
      </c>
      <c r="K56" s="32">
        <f>ROUND(SUM(K54:K55),2)</f>
        <v>0</v>
      </c>
    </row>
    <row r="57" spans="1:12" x14ac:dyDescent="0.2">
      <c r="A57" s="134"/>
      <c r="B57" s="135"/>
      <c r="C57" s="135"/>
      <c r="D57" s="135"/>
      <c r="E57" s="135"/>
      <c r="F57" s="135"/>
      <c r="G57" s="135"/>
      <c r="H57" s="135"/>
      <c r="I57" s="135"/>
      <c r="J57" s="135"/>
      <c r="K57" s="135"/>
    </row>
    <row r="58" spans="1:12" x14ac:dyDescent="0.2">
      <c r="A58" s="121" t="s">
        <v>75</v>
      </c>
      <c r="B58" s="122"/>
      <c r="C58" s="122"/>
      <c r="D58" s="122"/>
      <c r="E58" s="122"/>
      <c r="F58" s="122"/>
      <c r="G58" s="122"/>
      <c r="H58" s="122"/>
      <c r="I58" s="123"/>
      <c r="J58" s="2" t="s">
        <v>4</v>
      </c>
      <c r="K58" s="2" t="s">
        <v>5</v>
      </c>
    </row>
    <row r="59" spans="1:12" x14ac:dyDescent="0.2">
      <c r="A59" s="2" t="s">
        <v>6</v>
      </c>
      <c r="B59" s="133" t="s">
        <v>76</v>
      </c>
      <c r="C59" s="133"/>
      <c r="D59" s="133"/>
      <c r="E59" s="133"/>
      <c r="F59" s="133"/>
      <c r="G59" s="133"/>
      <c r="H59" s="133"/>
      <c r="I59" s="133"/>
      <c r="J59" s="19">
        <v>0</v>
      </c>
      <c r="K59" s="20">
        <f>ROUND($K$10*J59,2)</f>
        <v>0</v>
      </c>
    </row>
    <row r="60" spans="1:12" x14ac:dyDescent="0.2">
      <c r="A60" s="121" t="s">
        <v>77</v>
      </c>
      <c r="B60" s="122"/>
      <c r="C60" s="122"/>
      <c r="D60" s="122"/>
      <c r="E60" s="122"/>
      <c r="F60" s="122"/>
      <c r="G60" s="122"/>
      <c r="H60" s="122"/>
      <c r="I60" s="123"/>
      <c r="J60" s="31">
        <f>TRUNC(SUM(J59),4)</f>
        <v>0</v>
      </c>
      <c r="K60" s="32">
        <f>TRUNC(SUM(K59),2)</f>
        <v>0</v>
      </c>
    </row>
    <row r="61" spans="1:12" x14ac:dyDescent="0.2">
      <c r="A61" s="134"/>
      <c r="B61" s="135"/>
      <c r="C61" s="135"/>
      <c r="D61" s="135"/>
      <c r="E61" s="135"/>
      <c r="F61" s="135"/>
      <c r="G61" s="135"/>
      <c r="H61" s="135"/>
      <c r="I61" s="135"/>
      <c r="J61" s="135"/>
      <c r="K61" s="135"/>
    </row>
    <row r="62" spans="1:12" x14ac:dyDescent="0.2">
      <c r="A62" s="129" t="s">
        <v>78</v>
      </c>
      <c r="B62" s="130"/>
      <c r="C62" s="130"/>
      <c r="D62" s="130"/>
      <c r="E62" s="130"/>
      <c r="F62" s="130"/>
      <c r="G62" s="130"/>
      <c r="H62" s="130"/>
      <c r="I62" s="130"/>
      <c r="J62" s="130"/>
      <c r="K62" s="131"/>
    </row>
    <row r="63" spans="1:12" x14ac:dyDescent="0.2">
      <c r="A63" s="121" t="s">
        <v>79</v>
      </c>
      <c r="B63" s="122"/>
      <c r="C63" s="122"/>
      <c r="D63" s="122"/>
      <c r="E63" s="122"/>
      <c r="F63" s="122"/>
      <c r="G63" s="122"/>
      <c r="H63" s="122"/>
      <c r="I63" s="122"/>
      <c r="J63" s="123"/>
      <c r="K63" s="2" t="s">
        <v>5</v>
      </c>
    </row>
    <row r="64" spans="1:12" x14ac:dyDescent="0.2">
      <c r="A64" s="2" t="s">
        <v>80</v>
      </c>
      <c r="B64" s="100" t="s">
        <v>81</v>
      </c>
      <c r="C64" s="101"/>
      <c r="D64" s="101"/>
      <c r="E64" s="101"/>
      <c r="F64" s="101"/>
      <c r="G64" s="101"/>
      <c r="H64" s="101"/>
      <c r="I64" s="101"/>
      <c r="J64" s="102"/>
      <c r="K64" s="20">
        <f>K56</f>
        <v>0</v>
      </c>
    </row>
    <row r="65" spans="1:11" x14ac:dyDescent="0.2">
      <c r="A65" s="2" t="s">
        <v>82</v>
      </c>
      <c r="B65" s="100" t="s">
        <v>83</v>
      </c>
      <c r="C65" s="101"/>
      <c r="D65" s="101"/>
      <c r="E65" s="101"/>
      <c r="F65" s="101"/>
      <c r="G65" s="101"/>
      <c r="H65" s="101"/>
      <c r="I65" s="101"/>
      <c r="J65" s="102"/>
      <c r="K65" s="20">
        <f>K60</f>
        <v>0</v>
      </c>
    </row>
    <row r="66" spans="1:11" x14ac:dyDescent="0.2">
      <c r="A66" s="121" t="s">
        <v>84</v>
      </c>
      <c r="B66" s="122"/>
      <c r="C66" s="122"/>
      <c r="D66" s="122"/>
      <c r="E66" s="122"/>
      <c r="F66" s="122"/>
      <c r="G66" s="122"/>
      <c r="H66" s="122"/>
      <c r="I66" s="122"/>
      <c r="J66" s="123"/>
      <c r="K66" s="32">
        <f>TRUNC(SUM(K64:K65),2)</f>
        <v>0</v>
      </c>
    </row>
    <row r="67" spans="1:11" x14ac:dyDescent="0.2">
      <c r="A67" s="134"/>
      <c r="B67" s="135"/>
      <c r="C67" s="135"/>
      <c r="D67" s="135"/>
      <c r="E67" s="135"/>
      <c r="F67" s="135"/>
      <c r="G67" s="135"/>
      <c r="H67" s="135"/>
      <c r="I67" s="135"/>
      <c r="J67" s="135"/>
      <c r="K67" s="135"/>
    </row>
    <row r="68" spans="1:11" x14ac:dyDescent="0.2">
      <c r="A68" s="136" t="s">
        <v>85</v>
      </c>
      <c r="B68" s="137"/>
      <c r="C68" s="137"/>
      <c r="D68" s="137"/>
      <c r="E68" s="137"/>
      <c r="F68" s="137"/>
      <c r="G68" s="137"/>
      <c r="H68" s="137"/>
      <c r="I68" s="137"/>
      <c r="J68" s="137"/>
      <c r="K68" s="138"/>
    </row>
    <row r="69" spans="1:11" x14ac:dyDescent="0.2">
      <c r="A69" s="2">
        <v>5</v>
      </c>
      <c r="B69" s="139" t="s">
        <v>86</v>
      </c>
      <c r="C69" s="139"/>
      <c r="D69" s="139"/>
      <c r="E69" s="139"/>
      <c r="F69" s="139"/>
      <c r="G69" s="139"/>
      <c r="H69" s="139"/>
      <c r="I69" s="139"/>
      <c r="J69" s="2"/>
      <c r="K69" s="2" t="s">
        <v>5</v>
      </c>
    </row>
    <row r="70" spans="1:11" x14ac:dyDescent="0.2">
      <c r="A70" s="2" t="s">
        <v>6</v>
      </c>
      <c r="B70" s="147" t="s">
        <v>87</v>
      </c>
      <c r="C70" s="147"/>
      <c r="D70" s="147"/>
      <c r="E70" s="147"/>
      <c r="F70" s="147"/>
      <c r="G70" s="147"/>
      <c r="H70" s="147"/>
      <c r="I70" s="147"/>
      <c r="J70" s="2" t="s">
        <v>49</v>
      </c>
      <c r="K70" s="32">
        <f>ROUND(SUM(K71:K79),2)</f>
        <v>0</v>
      </c>
    </row>
    <row r="71" spans="1:11" x14ac:dyDescent="0.2">
      <c r="A71" s="2"/>
      <c r="B71" s="40" t="s">
        <v>135</v>
      </c>
      <c r="C71" s="111"/>
      <c r="D71" s="140"/>
      <c r="E71" s="141"/>
      <c r="F71" s="33"/>
      <c r="G71" s="3"/>
      <c r="H71" s="142"/>
      <c r="I71" s="143"/>
      <c r="J71" s="33"/>
      <c r="K71" s="20">
        <f t="shared" ref="K71:K79" si="1">ROUND(H71*F71/12,2)</f>
        <v>0</v>
      </c>
    </row>
    <row r="72" spans="1:11" x14ac:dyDescent="0.2">
      <c r="A72" s="2"/>
      <c r="B72" s="40"/>
      <c r="C72" s="111"/>
      <c r="D72" s="140"/>
      <c r="E72" s="141"/>
      <c r="F72" s="33"/>
      <c r="G72" s="3"/>
      <c r="H72" s="142"/>
      <c r="I72" s="143"/>
      <c r="J72" s="33"/>
      <c r="K72" s="20">
        <f t="shared" si="1"/>
        <v>0</v>
      </c>
    </row>
    <row r="73" spans="1:11" x14ac:dyDescent="0.2">
      <c r="A73" s="2"/>
      <c r="B73" s="40"/>
      <c r="C73" s="111"/>
      <c r="D73" s="140"/>
      <c r="E73" s="141"/>
      <c r="F73" s="33"/>
      <c r="G73" s="3"/>
      <c r="H73" s="142"/>
      <c r="I73" s="143"/>
      <c r="J73" s="33"/>
      <c r="K73" s="20">
        <f t="shared" si="1"/>
        <v>0</v>
      </c>
    </row>
    <row r="74" spans="1:11" x14ac:dyDescent="0.2">
      <c r="A74" s="42"/>
      <c r="B74" s="40"/>
      <c r="C74" s="144"/>
      <c r="D74" s="145"/>
      <c r="E74" s="146"/>
      <c r="F74" s="43"/>
      <c r="G74" s="40"/>
      <c r="H74" s="142"/>
      <c r="I74" s="143"/>
      <c r="J74" s="43"/>
      <c r="K74" s="44">
        <f t="shared" si="1"/>
        <v>0</v>
      </c>
    </row>
    <row r="75" spans="1:11" x14ac:dyDescent="0.2">
      <c r="A75" s="2"/>
      <c r="B75" s="40"/>
      <c r="C75" s="111"/>
      <c r="D75" s="140"/>
      <c r="E75" s="141"/>
      <c r="F75" s="33"/>
      <c r="G75" s="3"/>
      <c r="H75" s="142"/>
      <c r="I75" s="143"/>
      <c r="J75" s="33"/>
      <c r="K75" s="20">
        <f t="shared" si="1"/>
        <v>0</v>
      </c>
    </row>
    <row r="76" spans="1:11" x14ac:dyDescent="0.2">
      <c r="A76" s="2"/>
      <c r="B76" s="40"/>
      <c r="C76" s="111"/>
      <c r="D76" s="140"/>
      <c r="E76" s="141"/>
      <c r="F76" s="33"/>
      <c r="G76" s="3"/>
      <c r="H76" s="142"/>
      <c r="I76" s="143"/>
      <c r="J76" s="33"/>
      <c r="K76" s="20">
        <f t="shared" si="1"/>
        <v>0</v>
      </c>
    </row>
    <row r="77" spans="1:11" x14ac:dyDescent="0.2">
      <c r="A77" s="2"/>
      <c r="B77" s="40"/>
      <c r="C77" s="111"/>
      <c r="D77" s="140"/>
      <c r="E77" s="141"/>
      <c r="F77" s="33"/>
      <c r="G77" s="3"/>
      <c r="H77" s="142"/>
      <c r="I77" s="143"/>
      <c r="J77" s="33"/>
      <c r="K77" s="20">
        <f t="shared" si="1"/>
        <v>0</v>
      </c>
    </row>
    <row r="78" spans="1:11" x14ac:dyDescent="0.2">
      <c r="A78" s="2"/>
      <c r="B78" s="40"/>
      <c r="C78" s="111"/>
      <c r="D78" s="140"/>
      <c r="E78" s="141"/>
      <c r="F78" s="33"/>
      <c r="G78" s="3"/>
      <c r="H78" s="142"/>
      <c r="I78" s="143"/>
      <c r="J78" s="33"/>
      <c r="K78" s="20">
        <f t="shared" si="1"/>
        <v>0</v>
      </c>
    </row>
    <row r="79" spans="1:11" x14ac:dyDescent="0.2">
      <c r="A79" s="2"/>
      <c r="B79" s="40"/>
      <c r="C79" s="111"/>
      <c r="D79" s="140"/>
      <c r="E79" s="141"/>
      <c r="F79" s="33"/>
      <c r="G79" s="3"/>
      <c r="H79" s="142"/>
      <c r="I79" s="143"/>
      <c r="J79" s="33"/>
      <c r="K79" s="20">
        <f t="shared" si="1"/>
        <v>0</v>
      </c>
    </row>
    <row r="80" spans="1:11" x14ac:dyDescent="0.2">
      <c r="A80" s="121" t="s">
        <v>88</v>
      </c>
      <c r="B80" s="122"/>
      <c r="C80" s="122"/>
      <c r="D80" s="122"/>
      <c r="E80" s="122"/>
      <c r="F80" s="122"/>
      <c r="G80" s="122"/>
      <c r="H80" s="122"/>
      <c r="I80" s="123"/>
      <c r="J80" s="31" t="s">
        <v>49</v>
      </c>
      <c r="K80" s="32">
        <f>K70</f>
        <v>0</v>
      </c>
    </row>
    <row r="81" spans="1:13" x14ac:dyDescent="0.2">
      <c r="A81" s="134"/>
      <c r="B81" s="135"/>
      <c r="C81" s="135"/>
      <c r="D81" s="135"/>
      <c r="E81" s="135"/>
      <c r="F81" s="135"/>
      <c r="G81" s="135"/>
      <c r="H81" s="135"/>
      <c r="I81" s="135"/>
      <c r="J81" s="135"/>
      <c r="K81" s="135"/>
    </row>
    <row r="82" spans="1:13" x14ac:dyDescent="0.2">
      <c r="A82" s="136" t="s">
        <v>89</v>
      </c>
      <c r="B82" s="137"/>
      <c r="C82" s="137"/>
      <c r="D82" s="137"/>
      <c r="E82" s="137"/>
      <c r="F82" s="137"/>
      <c r="G82" s="137"/>
      <c r="H82" s="137"/>
      <c r="I82" s="137"/>
      <c r="J82" s="137"/>
      <c r="K82" s="138"/>
    </row>
    <row r="83" spans="1:13" x14ac:dyDescent="0.2">
      <c r="A83" s="2">
        <v>6</v>
      </c>
      <c r="B83" s="139" t="s">
        <v>90</v>
      </c>
      <c r="C83" s="139"/>
      <c r="D83" s="139"/>
      <c r="E83" s="139"/>
      <c r="F83" s="139"/>
      <c r="G83" s="139"/>
      <c r="H83" s="139"/>
      <c r="I83" s="139"/>
      <c r="J83" s="2" t="s">
        <v>4</v>
      </c>
      <c r="K83" s="2" t="s">
        <v>5</v>
      </c>
    </row>
    <row r="84" spans="1:13" x14ac:dyDescent="0.2">
      <c r="A84" s="2" t="s">
        <v>6</v>
      </c>
      <c r="B84" s="133" t="s">
        <v>91</v>
      </c>
      <c r="C84" s="133"/>
      <c r="D84" s="133"/>
      <c r="E84" s="133"/>
      <c r="F84" s="133"/>
      <c r="G84" s="133"/>
      <c r="H84" s="133"/>
      <c r="I84" s="133"/>
      <c r="J84" s="45"/>
      <c r="K84" s="20">
        <f>ROUND(J84*K104,2)</f>
        <v>0</v>
      </c>
      <c r="L84" s="39"/>
    </row>
    <row r="85" spans="1:13" x14ac:dyDescent="0.2">
      <c r="A85" s="2" t="s">
        <v>7</v>
      </c>
      <c r="B85" s="133" t="s">
        <v>92</v>
      </c>
      <c r="C85" s="133"/>
      <c r="D85" s="133"/>
      <c r="E85" s="133"/>
      <c r="F85" s="133"/>
      <c r="G85" s="133"/>
      <c r="H85" s="133"/>
      <c r="I85" s="133"/>
      <c r="J85" s="45"/>
      <c r="K85" s="20">
        <f>ROUND(J85*(K84+K104),2)</f>
        <v>0</v>
      </c>
    </row>
    <row r="86" spans="1:13" ht="15" x14ac:dyDescent="0.25">
      <c r="A86" s="2" t="s">
        <v>10</v>
      </c>
      <c r="B86" s="132" t="s">
        <v>93</v>
      </c>
      <c r="C86" s="132"/>
      <c r="D86" s="132"/>
      <c r="E86" s="132"/>
      <c r="F86" s="132"/>
      <c r="G86" s="132"/>
      <c r="H86" s="132"/>
      <c r="I86" s="132"/>
      <c r="J86" s="12"/>
      <c r="K86" s="46"/>
    </row>
    <row r="87" spans="1:13" x14ac:dyDescent="0.2">
      <c r="A87" s="2" t="s">
        <v>94</v>
      </c>
      <c r="B87" s="133" t="s">
        <v>95</v>
      </c>
      <c r="C87" s="133"/>
      <c r="D87" s="133"/>
      <c r="E87" s="133"/>
      <c r="F87" s="133"/>
      <c r="G87" s="133"/>
      <c r="H87" s="133"/>
      <c r="I87" s="133"/>
      <c r="J87" s="45"/>
      <c r="K87" s="20">
        <f>((K$84+K$85+K$104)*J87)/(100%-J87)</f>
        <v>0</v>
      </c>
    </row>
    <row r="88" spans="1:13" x14ac:dyDescent="0.2">
      <c r="A88" s="2" t="s">
        <v>96</v>
      </c>
      <c r="B88" s="133" t="s">
        <v>97</v>
      </c>
      <c r="C88" s="133"/>
      <c r="D88" s="133"/>
      <c r="E88" s="133"/>
      <c r="F88" s="133"/>
      <c r="G88" s="133"/>
      <c r="H88" s="133"/>
      <c r="I88" s="133"/>
      <c r="J88" s="45"/>
      <c r="K88" s="20">
        <f>((K$84+K$85+K$104)*J88)/(100%-J88)</f>
        <v>0</v>
      </c>
    </row>
    <row r="89" spans="1:13" x14ac:dyDescent="0.2">
      <c r="A89" s="2" t="s">
        <v>98</v>
      </c>
      <c r="B89" s="133" t="s">
        <v>99</v>
      </c>
      <c r="C89" s="133"/>
      <c r="D89" s="133"/>
      <c r="E89" s="133"/>
      <c r="F89" s="133"/>
      <c r="G89" s="133"/>
      <c r="H89" s="133"/>
      <c r="I89" s="133"/>
      <c r="J89" s="45"/>
      <c r="K89" s="20">
        <f>ROUND(J89*K93,2)</f>
        <v>0</v>
      </c>
    </row>
    <row r="90" spans="1:13" ht="12.75" customHeight="1" x14ac:dyDescent="0.25">
      <c r="A90" s="121" t="s">
        <v>100</v>
      </c>
      <c r="B90" s="122"/>
      <c r="C90" s="122"/>
      <c r="D90" s="122"/>
      <c r="E90" s="122"/>
      <c r="F90" s="122"/>
      <c r="G90" s="122"/>
      <c r="H90" s="122"/>
      <c r="I90" s="123"/>
      <c r="J90" s="47">
        <f>SUM(J84:J89)</f>
        <v>0</v>
      </c>
      <c r="K90" s="32">
        <f>ROUND(SUM(K84:K89),2)</f>
        <v>0</v>
      </c>
    </row>
    <row r="91" spans="1:13" x14ac:dyDescent="0.2">
      <c r="A91" s="48"/>
      <c r="B91" s="101"/>
      <c r="C91" s="101"/>
      <c r="D91" s="101"/>
      <c r="E91" s="101"/>
      <c r="F91" s="101"/>
      <c r="G91" s="101"/>
      <c r="H91" s="101"/>
      <c r="I91" s="101"/>
      <c r="J91" s="101"/>
      <c r="K91" s="101"/>
    </row>
    <row r="92" spans="1:13" x14ac:dyDescent="0.2">
      <c r="A92" s="49" t="s">
        <v>101</v>
      </c>
      <c r="B92" s="126" t="s">
        <v>102</v>
      </c>
      <c r="C92" s="126"/>
      <c r="D92" s="126"/>
      <c r="E92" s="126"/>
      <c r="F92" s="126"/>
      <c r="G92" s="126"/>
      <c r="H92" s="126"/>
      <c r="I92" s="126"/>
      <c r="J92" s="50">
        <v>0.03</v>
      </c>
      <c r="K92" s="51"/>
    </row>
    <row r="93" spans="1:13" x14ac:dyDescent="0.2">
      <c r="A93" s="52" t="s">
        <v>103</v>
      </c>
      <c r="B93" s="127"/>
      <c r="C93" s="127"/>
      <c r="D93" s="127"/>
      <c r="E93" s="127"/>
      <c r="F93" s="127"/>
      <c r="G93" s="127"/>
      <c r="H93" s="127"/>
      <c r="I93" s="127"/>
      <c r="J93" s="127"/>
      <c r="K93" s="54"/>
    </row>
    <row r="94" spans="1:13" x14ac:dyDescent="0.2">
      <c r="A94" s="52"/>
      <c r="B94" s="55"/>
      <c r="C94" s="55"/>
      <c r="D94" s="55"/>
      <c r="E94" s="55"/>
      <c r="F94" s="55"/>
      <c r="G94" s="55"/>
      <c r="H94" s="55"/>
      <c r="I94" s="55"/>
      <c r="J94" s="56"/>
      <c r="K94" s="53"/>
      <c r="M94" s="57"/>
    </row>
    <row r="95" spans="1:13" x14ac:dyDescent="0.2">
      <c r="A95" s="58"/>
      <c r="B95" s="128"/>
      <c r="C95" s="128"/>
      <c r="D95" s="128"/>
      <c r="E95" s="128"/>
      <c r="F95" s="128"/>
      <c r="G95" s="128"/>
      <c r="H95" s="128"/>
      <c r="I95" s="128"/>
      <c r="J95" s="128"/>
      <c r="K95" s="59"/>
    </row>
    <row r="96" spans="1:13" x14ac:dyDescent="0.2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17"/>
    </row>
    <row r="97" spans="1:13" x14ac:dyDescent="0.2">
      <c r="A97" s="129" t="s">
        <v>104</v>
      </c>
      <c r="B97" s="130"/>
      <c r="C97" s="130"/>
      <c r="D97" s="130"/>
      <c r="E97" s="130"/>
      <c r="F97" s="130"/>
      <c r="G97" s="130"/>
      <c r="H97" s="130"/>
      <c r="I97" s="130"/>
      <c r="J97" s="130"/>
      <c r="K97" s="131"/>
    </row>
    <row r="98" spans="1:13" x14ac:dyDescent="0.2">
      <c r="A98" s="121" t="s">
        <v>105</v>
      </c>
      <c r="B98" s="122"/>
      <c r="C98" s="122"/>
      <c r="D98" s="122"/>
      <c r="E98" s="122"/>
      <c r="F98" s="122"/>
      <c r="G98" s="122"/>
      <c r="H98" s="122"/>
      <c r="I98" s="122"/>
      <c r="J98" s="123"/>
      <c r="K98" s="2" t="s">
        <v>5</v>
      </c>
      <c r="M98" s="57"/>
    </row>
    <row r="99" spans="1:13" x14ac:dyDescent="0.2">
      <c r="A99" s="33" t="s">
        <v>6</v>
      </c>
      <c r="B99" s="100" t="str">
        <f>A2</f>
        <v>MÓDULO 1 - COMPOSIÇÃO DA REMUNERAÇÃO</v>
      </c>
      <c r="C99" s="101"/>
      <c r="D99" s="101"/>
      <c r="E99" s="101"/>
      <c r="F99" s="101"/>
      <c r="G99" s="101"/>
      <c r="H99" s="101"/>
      <c r="I99" s="101"/>
      <c r="J99" s="102"/>
      <c r="K99" s="20">
        <f>K10</f>
        <v>0</v>
      </c>
      <c r="M99" s="57"/>
    </row>
    <row r="100" spans="1:13" x14ac:dyDescent="0.2">
      <c r="A100" s="33" t="s">
        <v>7</v>
      </c>
      <c r="B100" s="100" t="str">
        <f>A12</f>
        <v>MÓDULO 2 – ENCARGOS E BENEFÍCIOS ANUAIS, MENSAIS E DIÁRIOS</v>
      </c>
      <c r="C100" s="101"/>
      <c r="D100" s="101"/>
      <c r="E100" s="101"/>
      <c r="F100" s="101"/>
      <c r="G100" s="101"/>
      <c r="H100" s="101"/>
      <c r="I100" s="101"/>
      <c r="J100" s="102"/>
      <c r="K100" s="20">
        <f>K41</f>
        <v>0</v>
      </c>
    </row>
    <row r="101" spans="1:13" x14ac:dyDescent="0.2">
      <c r="A101" s="33" t="s">
        <v>10</v>
      </c>
      <c r="B101" s="100" t="str">
        <f>A43</f>
        <v>MÓDULO 3 – PROVISÃO PARA RESCISÃO</v>
      </c>
      <c r="C101" s="101"/>
      <c r="D101" s="101"/>
      <c r="E101" s="101"/>
      <c r="F101" s="101"/>
      <c r="G101" s="101"/>
      <c r="H101" s="101"/>
      <c r="I101" s="101"/>
      <c r="J101" s="102"/>
      <c r="K101" s="20">
        <f>K50</f>
        <v>0</v>
      </c>
      <c r="M101" s="39"/>
    </row>
    <row r="102" spans="1:13" x14ac:dyDescent="0.2">
      <c r="A102" s="33" t="s">
        <v>14</v>
      </c>
      <c r="B102" s="100" t="str">
        <f>A52</f>
        <v>MÓDULO 4 – CUSTO DE REPOSIÇÃO DO PROFISSIONAL AUSENTE</v>
      </c>
      <c r="C102" s="101"/>
      <c r="D102" s="101"/>
      <c r="E102" s="101"/>
      <c r="F102" s="101"/>
      <c r="G102" s="101"/>
      <c r="H102" s="101"/>
      <c r="I102" s="101"/>
      <c r="J102" s="102"/>
      <c r="K102" s="20">
        <f>K66</f>
        <v>0</v>
      </c>
    </row>
    <row r="103" spans="1:13" x14ac:dyDescent="0.2">
      <c r="A103" s="33" t="s">
        <v>20</v>
      </c>
      <c r="B103" s="100" t="str">
        <f>A68</f>
        <v>MÓDULO 5 – INSUMOS DIVERSOS</v>
      </c>
      <c r="C103" s="101"/>
      <c r="D103" s="101"/>
      <c r="E103" s="101"/>
      <c r="F103" s="101"/>
      <c r="G103" s="101"/>
      <c r="H103" s="101"/>
      <c r="I103" s="101"/>
      <c r="J103" s="102"/>
      <c r="K103" s="20">
        <f>K80</f>
        <v>0</v>
      </c>
    </row>
    <row r="104" spans="1:13" x14ac:dyDescent="0.2">
      <c r="A104" s="2"/>
      <c r="B104" s="121" t="s">
        <v>106</v>
      </c>
      <c r="C104" s="122"/>
      <c r="D104" s="122"/>
      <c r="E104" s="122"/>
      <c r="F104" s="122"/>
      <c r="G104" s="122"/>
      <c r="H104" s="122"/>
      <c r="I104" s="122"/>
      <c r="J104" s="123"/>
      <c r="K104" s="32">
        <f>TRUNC(SUM(K99:K103),2)</f>
        <v>0</v>
      </c>
    </row>
    <row r="105" spans="1:13" x14ac:dyDescent="0.2">
      <c r="A105" s="33" t="s">
        <v>23</v>
      </c>
      <c r="B105" s="100" t="str">
        <f>A82</f>
        <v>MÓDULO 6 – CUSTOS INDIRETOS, TRIBUTOS E LUCRO</v>
      </c>
      <c r="C105" s="101"/>
      <c r="D105" s="101"/>
      <c r="E105" s="101"/>
      <c r="F105" s="101"/>
      <c r="G105" s="101"/>
      <c r="H105" s="101"/>
      <c r="I105" s="101"/>
      <c r="J105" s="102"/>
      <c r="K105" s="20">
        <f>K90</f>
        <v>0</v>
      </c>
    </row>
    <row r="106" spans="1:13" x14ac:dyDescent="0.2">
      <c r="A106" s="121" t="s">
        <v>107</v>
      </c>
      <c r="B106" s="122"/>
      <c r="C106" s="122"/>
      <c r="D106" s="122"/>
      <c r="E106" s="122"/>
      <c r="F106" s="122"/>
      <c r="G106" s="122"/>
      <c r="H106" s="122"/>
      <c r="I106" s="122"/>
      <c r="J106" s="123"/>
      <c r="K106" s="32">
        <f>TRUNC(SUM(K104:K105),2)</f>
        <v>0</v>
      </c>
    </row>
    <row r="107" spans="1:13" ht="12.75" customHeight="1" x14ac:dyDescent="0.2">
      <c r="K107" s="39"/>
    </row>
    <row r="108" spans="1:13" ht="12.75" hidden="1" customHeight="1" x14ac:dyDescent="0.2">
      <c r="A108" s="48"/>
      <c r="B108" s="92" t="s">
        <v>108</v>
      </c>
      <c r="C108" s="92"/>
      <c r="D108" s="92"/>
      <c r="E108" s="92"/>
      <c r="F108" s="92"/>
      <c r="G108" s="92"/>
      <c r="H108" s="92"/>
      <c r="I108" s="92"/>
      <c r="J108" s="16"/>
      <c r="K108" s="16"/>
    </row>
    <row r="109" spans="1:13" ht="12.75" hidden="1" customHeight="1" thickBot="1" x14ac:dyDescent="0.25">
      <c r="A109" s="124" t="s">
        <v>109</v>
      </c>
      <c r="B109" s="125"/>
      <c r="C109" s="124" t="s">
        <v>110</v>
      </c>
      <c r="D109" s="125"/>
      <c r="E109" s="124" t="s">
        <v>111</v>
      </c>
      <c r="F109" s="125"/>
      <c r="G109" s="60"/>
      <c r="H109" s="60"/>
      <c r="I109" s="60" t="s">
        <v>112</v>
      </c>
      <c r="J109" s="61" t="s">
        <v>113</v>
      </c>
      <c r="K109" s="62" t="s">
        <v>5</v>
      </c>
    </row>
    <row r="110" spans="1:13" ht="12.75" hidden="1" customHeight="1" x14ac:dyDescent="0.2">
      <c r="A110" s="115" t="s">
        <v>114</v>
      </c>
      <c r="B110" s="116"/>
      <c r="C110" s="117" t="s">
        <v>115</v>
      </c>
      <c r="D110" s="118"/>
      <c r="E110" s="119"/>
      <c r="F110" s="120"/>
      <c r="G110" s="64"/>
      <c r="H110" s="64"/>
      <c r="I110" s="65" t="s">
        <v>115</v>
      </c>
      <c r="J110" s="66"/>
      <c r="K110" s="67">
        <v>0</v>
      </c>
    </row>
    <row r="111" spans="1:13" ht="12.75" hidden="1" customHeight="1" x14ac:dyDescent="0.2">
      <c r="A111" s="111" t="s">
        <v>116</v>
      </c>
      <c r="B111" s="112"/>
      <c r="C111" s="113" t="s">
        <v>115</v>
      </c>
      <c r="D111" s="114"/>
      <c r="E111" s="105"/>
      <c r="F111" s="106"/>
      <c r="G111" s="41"/>
      <c r="H111" s="41"/>
      <c r="I111" s="35" t="s">
        <v>115</v>
      </c>
      <c r="J111" s="69"/>
      <c r="K111" s="70">
        <v>0</v>
      </c>
    </row>
    <row r="112" spans="1:13" ht="13.5" hidden="1" customHeight="1" x14ac:dyDescent="0.2">
      <c r="A112" s="111" t="s">
        <v>117</v>
      </c>
      <c r="B112" s="112"/>
      <c r="C112" s="113" t="s">
        <v>115</v>
      </c>
      <c r="D112" s="114"/>
      <c r="E112" s="105"/>
      <c r="F112" s="106"/>
      <c r="G112" s="41"/>
      <c r="H112" s="41"/>
      <c r="I112" s="35" t="s">
        <v>115</v>
      </c>
      <c r="J112" s="69"/>
      <c r="K112" s="70">
        <v>0</v>
      </c>
    </row>
    <row r="113" spans="1:11" ht="13.5" hidden="1" customHeight="1" x14ac:dyDescent="0.2">
      <c r="A113" s="111" t="s">
        <v>118</v>
      </c>
      <c r="B113" s="112"/>
      <c r="C113" s="113" t="s">
        <v>115</v>
      </c>
      <c r="D113" s="114"/>
      <c r="E113" s="105"/>
      <c r="F113" s="106"/>
      <c r="G113" s="41"/>
      <c r="H113" s="41"/>
      <c r="I113" s="35" t="s">
        <v>115</v>
      </c>
      <c r="J113" s="69"/>
      <c r="K113" s="70">
        <v>0</v>
      </c>
    </row>
    <row r="114" spans="1:11" hidden="1" x14ac:dyDescent="0.2">
      <c r="A114" s="103"/>
      <c r="B114" s="104"/>
      <c r="C114" s="105"/>
      <c r="D114" s="106"/>
      <c r="E114" s="105"/>
      <c r="F114" s="106"/>
      <c r="G114" s="41"/>
      <c r="H114" s="41"/>
      <c r="I114" s="71"/>
      <c r="J114" s="72"/>
      <c r="K114" s="70"/>
    </row>
    <row r="115" spans="1:11" ht="13.5" hidden="1" thickBot="1" x14ac:dyDescent="0.25">
      <c r="A115" s="107"/>
      <c r="B115" s="108"/>
      <c r="C115" s="109"/>
      <c r="D115" s="110"/>
      <c r="E115" s="109"/>
      <c r="F115" s="110"/>
      <c r="G115" s="73"/>
      <c r="H115" s="73"/>
      <c r="I115" s="74"/>
      <c r="J115" s="75"/>
      <c r="K115" s="76"/>
    </row>
    <row r="116" spans="1:11" ht="13.5" hidden="1" customHeight="1" thickBot="1" x14ac:dyDescent="0.25">
      <c r="A116" s="89" t="s">
        <v>119</v>
      </c>
      <c r="B116" s="90"/>
      <c r="C116" s="90"/>
      <c r="D116" s="90"/>
      <c r="E116" s="90"/>
      <c r="F116" s="90"/>
      <c r="G116" s="90"/>
      <c r="H116" s="90"/>
      <c r="I116" s="90"/>
      <c r="J116" s="91"/>
      <c r="K116" s="77">
        <f>SUM(K114:K115)</f>
        <v>0</v>
      </c>
    </row>
    <row r="117" spans="1:11" ht="13.5" hidden="1" customHeight="1" x14ac:dyDescent="0.2"/>
    <row r="118" spans="1:11" ht="12.75" hidden="1" customHeight="1" thickBot="1" x14ac:dyDescent="0.25">
      <c r="A118" s="48" t="s">
        <v>120</v>
      </c>
      <c r="B118" s="92" t="s">
        <v>121</v>
      </c>
      <c r="C118" s="92"/>
      <c r="D118" s="92"/>
      <c r="E118" s="92"/>
      <c r="F118" s="92"/>
      <c r="G118" s="92"/>
      <c r="H118" s="92"/>
      <c r="I118" s="92"/>
      <c r="J118" s="16"/>
      <c r="K118" s="16"/>
    </row>
    <row r="119" spans="1:11" ht="12.75" hidden="1" customHeight="1" thickBot="1" x14ac:dyDescent="0.25">
      <c r="A119" s="89" t="s">
        <v>122</v>
      </c>
      <c r="B119" s="90"/>
      <c r="C119" s="90"/>
      <c r="D119" s="90"/>
      <c r="E119" s="90"/>
      <c r="F119" s="90"/>
      <c r="G119" s="90"/>
      <c r="H119" s="90"/>
      <c r="I119" s="90"/>
      <c r="J119" s="90"/>
      <c r="K119" s="93"/>
    </row>
    <row r="120" spans="1:11" ht="13.5" hidden="1" customHeight="1" thickBot="1" x14ac:dyDescent="0.25">
      <c r="A120" s="78"/>
      <c r="B120" s="94" t="s">
        <v>123</v>
      </c>
      <c r="C120" s="95"/>
      <c r="D120" s="95"/>
      <c r="E120" s="95"/>
      <c r="F120" s="95"/>
      <c r="G120" s="95"/>
      <c r="H120" s="95"/>
      <c r="I120" s="95"/>
      <c r="J120" s="96"/>
      <c r="K120" s="62" t="s">
        <v>5</v>
      </c>
    </row>
    <row r="121" spans="1:11" ht="13.5" hidden="1" customHeight="1" x14ac:dyDescent="0.2">
      <c r="A121" s="63" t="s">
        <v>6</v>
      </c>
      <c r="B121" s="97" t="s">
        <v>124</v>
      </c>
      <c r="C121" s="98"/>
      <c r="D121" s="98"/>
      <c r="E121" s="98"/>
      <c r="F121" s="98"/>
      <c r="G121" s="98"/>
      <c r="H121" s="98"/>
      <c r="I121" s="98"/>
      <c r="J121" s="99"/>
      <c r="K121" s="79">
        <f>K87</f>
        <v>0</v>
      </c>
    </row>
    <row r="122" spans="1:11" hidden="1" x14ac:dyDescent="0.2">
      <c r="A122" s="68" t="s">
        <v>7</v>
      </c>
      <c r="B122" s="100" t="s">
        <v>125</v>
      </c>
      <c r="C122" s="101"/>
      <c r="D122" s="101"/>
      <c r="E122" s="101"/>
      <c r="F122" s="101"/>
      <c r="G122" s="101"/>
      <c r="H122" s="101"/>
      <c r="I122" s="101"/>
      <c r="J122" s="102"/>
      <c r="K122" s="80" t="e">
        <f>#REF!</f>
        <v>#REF!</v>
      </c>
    </row>
    <row r="123" spans="1:11" ht="13.5" hidden="1" thickBot="1" x14ac:dyDescent="0.25">
      <c r="A123" s="68" t="s">
        <v>10</v>
      </c>
      <c r="B123" s="83" t="s">
        <v>126</v>
      </c>
      <c r="C123" s="84"/>
      <c r="D123" s="84"/>
      <c r="E123" s="84"/>
      <c r="F123" s="84"/>
      <c r="G123" s="84"/>
      <c r="H123" s="84"/>
      <c r="I123" s="84"/>
      <c r="J123" s="85"/>
      <c r="K123" s="80">
        <f>K90</f>
        <v>0</v>
      </c>
    </row>
    <row r="124" spans="1:11" ht="13.5" hidden="1" thickBot="1" x14ac:dyDescent="0.25">
      <c r="A124" s="86" t="s">
        <v>127</v>
      </c>
      <c r="B124" s="87"/>
      <c r="C124" s="87"/>
      <c r="D124" s="87"/>
      <c r="E124" s="87"/>
      <c r="F124" s="87"/>
      <c r="G124" s="87"/>
      <c r="H124" s="87"/>
      <c r="I124" s="87"/>
      <c r="J124" s="88"/>
      <c r="K124" s="77" t="e">
        <f>SUM(K121:K123)</f>
        <v>#REF!</v>
      </c>
    </row>
    <row r="125" spans="1:11" hidden="1" x14ac:dyDescent="0.2">
      <c r="A125" s="48" t="s">
        <v>128</v>
      </c>
      <c r="B125" s="1" t="s">
        <v>129</v>
      </c>
    </row>
    <row r="126" spans="1:11" hidden="1" x14ac:dyDescent="0.2"/>
    <row r="128" spans="1:11" hidden="1" x14ac:dyDescent="0.2">
      <c r="A128" s="81" t="s">
        <v>130</v>
      </c>
      <c r="B128" s="81" t="e">
        <f>K106/K4</f>
        <v>#DIV/0!</v>
      </c>
    </row>
    <row r="129" spans="1:5" x14ac:dyDescent="0.2">
      <c r="A129" s="57"/>
      <c r="B129" s="81"/>
      <c r="E129" s="82"/>
    </row>
    <row r="132" spans="1:5" x14ac:dyDescent="0.2">
      <c r="A132" s="82"/>
    </row>
    <row r="133" spans="1:5" x14ac:dyDescent="0.2">
      <c r="A133" s="82"/>
    </row>
  </sheetData>
  <mergeCells count="144">
    <mergeCell ref="C6:E6"/>
    <mergeCell ref="G6:I6"/>
    <mergeCell ref="C8:I8"/>
    <mergeCell ref="C9:D9"/>
    <mergeCell ref="F9:G9"/>
    <mergeCell ref="H9:I9"/>
    <mergeCell ref="A1:B1"/>
    <mergeCell ref="C1:K1"/>
    <mergeCell ref="A2:K2"/>
    <mergeCell ref="B3:I3"/>
    <mergeCell ref="B4:I4"/>
    <mergeCell ref="C5:I5"/>
    <mergeCell ref="A17:K17"/>
    <mergeCell ref="A18:I18"/>
    <mergeCell ref="B19:I19"/>
    <mergeCell ref="B20:I20"/>
    <mergeCell ref="B22:I22"/>
    <mergeCell ref="B23:I23"/>
    <mergeCell ref="A10:J10"/>
    <mergeCell ref="A12:K12"/>
    <mergeCell ref="A13:I13"/>
    <mergeCell ref="B14:I14"/>
    <mergeCell ref="B15:I15"/>
    <mergeCell ref="A16:I16"/>
    <mergeCell ref="C31:D31"/>
    <mergeCell ref="G31:H31"/>
    <mergeCell ref="B32:I32"/>
    <mergeCell ref="B33:I33"/>
    <mergeCell ref="B24:I24"/>
    <mergeCell ref="B25:I25"/>
    <mergeCell ref="B26:I26"/>
    <mergeCell ref="A27:I27"/>
    <mergeCell ref="A28:K28"/>
    <mergeCell ref="A29:I29"/>
    <mergeCell ref="B40:J40"/>
    <mergeCell ref="A41:J41"/>
    <mergeCell ref="A42:K42"/>
    <mergeCell ref="A43:K43"/>
    <mergeCell ref="B44:I44"/>
    <mergeCell ref="B45:I45"/>
    <mergeCell ref="A34:J34"/>
    <mergeCell ref="A35:K35"/>
    <mergeCell ref="A36:K36"/>
    <mergeCell ref="A37:J37"/>
    <mergeCell ref="B38:J38"/>
    <mergeCell ref="B39:J39"/>
    <mergeCell ref="A52:K52"/>
    <mergeCell ref="A53:I53"/>
    <mergeCell ref="B54:I54"/>
    <mergeCell ref="B55:I55"/>
    <mergeCell ref="A56:I56"/>
    <mergeCell ref="A57:K57"/>
    <mergeCell ref="B46:I46"/>
    <mergeCell ref="B47:I47"/>
    <mergeCell ref="B48:I48"/>
    <mergeCell ref="B49:I49"/>
    <mergeCell ref="A50:I50"/>
    <mergeCell ref="A51:K51"/>
    <mergeCell ref="B64:J64"/>
    <mergeCell ref="B65:J65"/>
    <mergeCell ref="A66:J66"/>
    <mergeCell ref="A67:K67"/>
    <mergeCell ref="A68:K68"/>
    <mergeCell ref="B69:I69"/>
    <mergeCell ref="A58:I58"/>
    <mergeCell ref="B59:I59"/>
    <mergeCell ref="A60:I60"/>
    <mergeCell ref="A61:K61"/>
    <mergeCell ref="A62:K62"/>
    <mergeCell ref="A63:J63"/>
    <mergeCell ref="C74:E74"/>
    <mergeCell ref="H74:I74"/>
    <mergeCell ref="C75:E75"/>
    <mergeCell ref="H75:I75"/>
    <mergeCell ref="C76:E76"/>
    <mergeCell ref="H76:I76"/>
    <mergeCell ref="B70:I70"/>
    <mergeCell ref="C71:E71"/>
    <mergeCell ref="H71:I71"/>
    <mergeCell ref="C72:E72"/>
    <mergeCell ref="H72:I72"/>
    <mergeCell ref="C73:E73"/>
    <mergeCell ref="H73:I73"/>
    <mergeCell ref="A80:I80"/>
    <mergeCell ref="A81:K81"/>
    <mergeCell ref="A82:K82"/>
    <mergeCell ref="B83:I83"/>
    <mergeCell ref="B84:I84"/>
    <mergeCell ref="B85:I85"/>
    <mergeCell ref="C77:E77"/>
    <mergeCell ref="H77:I77"/>
    <mergeCell ref="C78:E78"/>
    <mergeCell ref="H78:I78"/>
    <mergeCell ref="C79:E79"/>
    <mergeCell ref="H79:I79"/>
    <mergeCell ref="B92:I92"/>
    <mergeCell ref="B93:J93"/>
    <mergeCell ref="B95:J95"/>
    <mergeCell ref="A97:K97"/>
    <mergeCell ref="A98:J98"/>
    <mergeCell ref="B86:I86"/>
    <mergeCell ref="B87:I87"/>
    <mergeCell ref="B88:I88"/>
    <mergeCell ref="B89:I89"/>
    <mergeCell ref="A90:I90"/>
    <mergeCell ref="B91:K91"/>
    <mergeCell ref="B105:J105"/>
    <mergeCell ref="A106:J106"/>
    <mergeCell ref="B108:I108"/>
    <mergeCell ref="A109:B109"/>
    <mergeCell ref="C109:D109"/>
    <mergeCell ref="E109:F109"/>
    <mergeCell ref="B99:J99"/>
    <mergeCell ref="B100:J100"/>
    <mergeCell ref="B101:J101"/>
    <mergeCell ref="B102:J102"/>
    <mergeCell ref="B103:J103"/>
    <mergeCell ref="B104:J104"/>
    <mergeCell ref="A112:B112"/>
    <mergeCell ref="C112:D112"/>
    <mergeCell ref="E112:F112"/>
    <mergeCell ref="A113:B113"/>
    <mergeCell ref="C113:D113"/>
    <mergeCell ref="E113:F113"/>
    <mergeCell ref="A110:B110"/>
    <mergeCell ref="C110:D110"/>
    <mergeCell ref="E110:F110"/>
    <mergeCell ref="A111:B111"/>
    <mergeCell ref="C111:D111"/>
    <mergeCell ref="E111:F111"/>
    <mergeCell ref="B123:J123"/>
    <mergeCell ref="A124:J124"/>
    <mergeCell ref="A116:J116"/>
    <mergeCell ref="B118:I118"/>
    <mergeCell ref="A119:K119"/>
    <mergeCell ref="B120:J120"/>
    <mergeCell ref="B121:J121"/>
    <mergeCell ref="B122:J122"/>
    <mergeCell ref="A114:B114"/>
    <mergeCell ref="C114:D114"/>
    <mergeCell ref="E114:F114"/>
    <mergeCell ref="A115:B115"/>
    <mergeCell ref="C115:D115"/>
    <mergeCell ref="E115:F115"/>
  </mergeCells>
  <pageMargins left="0.39370078740157483" right="0.39370078740157483" top="0.39370078740157483" bottom="0.39370078740157483" header="0.39370078740157483" footer="0.39370078740157483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25773-E644-4901-9A40-EB22CA3790F2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Motorista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Padilha</dc:creator>
  <cp:lastModifiedBy>João Padilha</cp:lastModifiedBy>
  <dcterms:created xsi:type="dcterms:W3CDTF">2025-02-13T16:57:22Z</dcterms:created>
  <dcterms:modified xsi:type="dcterms:W3CDTF">2025-02-13T19:53:53Z</dcterms:modified>
</cp:coreProperties>
</file>